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5" yWindow="195" windowWidth="6270" windowHeight="6255" activeTab="0"/>
  </bookViews>
  <sheets>
    <sheet name="Menu" sheetId="1" r:id="rId1"/>
    <sheet name="Demand &amp; Supply" sheetId="2" r:id="rId2"/>
    <sheet name="Equilibrium" sheetId="3" r:id="rId3"/>
    <sheet name="Excise Tax" sheetId="4" r:id="rId4"/>
    <sheet name="Excise Tax (2)" sheetId="5" r:id="rId5"/>
    <sheet name="Tax Incidence &amp; Elasticities" sheetId="6" r:id="rId6"/>
    <sheet name="Laffer Curve" sheetId="7" r:id="rId7"/>
  </sheets>
  <definedNames/>
  <calcPr fullCalcOnLoad="1"/>
</workbook>
</file>

<file path=xl/sharedStrings.xml><?xml version="1.0" encoding="utf-8"?>
<sst xmlns="http://schemas.openxmlformats.org/spreadsheetml/2006/main" count="131" uniqueCount="74">
  <si>
    <t>Price</t>
  </si>
  <si>
    <t>Quantity</t>
  </si>
  <si>
    <t>P_demand</t>
  </si>
  <si>
    <t>P_supply</t>
  </si>
  <si>
    <t>Supply Curves</t>
  </si>
  <si>
    <t>Demanded</t>
  </si>
  <si>
    <t>Supplied</t>
  </si>
  <si>
    <t>Points on Demand and</t>
  </si>
  <si>
    <t>Equilibrium</t>
  </si>
  <si>
    <t>Demand intercept</t>
  </si>
  <si>
    <t>Supply intercept</t>
  </si>
  <si>
    <t>New Quantity =</t>
  </si>
  <si>
    <t>Net Price</t>
  </si>
  <si>
    <t>Gross Price</t>
  </si>
  <si>
    <t>Tax revenue =</t>
  </si>
  <si>
    <t>Price w/o tax  =</t>
  </si>
  <si>
    <t>Quantity w/o tax =</t>
  </si>
  <si>
    <t>a =</t>
  </si>
  <si>
    <t>b =</t>
  </si>
  <si>
    <t>c =</t>
  </si>
  <si>
    <t>d =</t>
  </si>
  <si>
    <t>P_notax</t>
  </si>
  <si>
    <t>P_tax</t>
  </si>
  <si>
    <t>Tax =</t>
  </si>
  <si>
    <t>per unit.</t>
  </si>
  <si>
    <t>Ps_notax</t>
  </si>
  <si>
    <t>Equil</t>
  </si>
  <si>
    <t>Gross</t>
  </si>
  <si>
    <t>Net</t>
  </si>
  <si>
    <t>Demand Curve: Q = a - bP</t>
  </si>
  <si>
    <t>Supply Curve: Q = c + dP</t>
  </si>
  <si>
    <t>Demand</t>
  </si>
  <si>
    <t>Supply</t>
  </si>
  <si>
    <t>w/o tax</t>
  </si>
  <si>
    <t>with tax</t>
  </si>
  <si>
    <t xml:space="preserve">  Buyers pay</t>
  </si>
  <si>
    <t xml:space="preserve">   Sellers receive</t>
  </si>
  <si>
    <t>Price Buyers Pay =</t>
  </si>
  <si>
    <t>Tax (for computation, on buyers) causes these values:</t>
  </si>
  <si>
    <t>Per-UnitTax  =</t>
  </si>
  <si>
    <t>Area A</t>
  </si>
  <si>
    <t>Area F</t>
  </si>
  <si>
    <t>Area B</t>
  </si>
  <si>
    <t>Area C</t>
  </si>
  <si>
    <t>Area D</t>
  </si>
  <si>
    <t>Area E</t>
  </si>
  <si>
    <t>Deadweight Loss</t>
  </si>
  <si>
    <t>NotBought</t>
  </si>
  <si>
    <t>Tax Revenue =</t>
  </si>
  <si>
    <t>Deadweight loss =</t>
  </si>
  <si>
    <t>Loss per $1 tax revenue =</t>
  </si>
  <si>
    <t>Rounding the after-tax quantity down makes the graph work.</t>
  </si>
  <si>
    <t>Tax Rate</t>
  </si>
  <si>
    <t>Tax</t>
  </si>
  <si>
    <t>Deadweight</t>
  </si>
  <si>
    <t xml:space="preserve">Buyers </t>
  </si>
  <si>
    <t>Pay</t>
  </si>
  <si>
    <t>Sellers</t>
  </si>
  <si>
    <t>Receive</t>
  </si>
  <si>
    <t>($ per unit)</t>
  </si>
  <si>
    <t>Revenue ($)</t>
  </si>
  <si>
    <t>Loss ($)</t>
  </si>
  <si>
    <t>Interpret large negative numbers as zero.</t>
  </si>
  <si>
    <t>Interpret large positive numbers as "infinite."</t>
  </si>
  <si>
    <t>PriceSellersReceive =</t>
  </si>
  <si>
    <t>Change the Per Unit Tax below.</t>
  </si>
  <si>
    <t>Combined Producer and</t>
  </si>
  <si>
    <t>Consumer Surplus</t>
  </si>
  <si>
    <t>Change the Per Unit Tax below</t>
  </si>
  <si>
    <t>Change Elasticities below</t>
  </si>
  <si>
    <t>Specify elasticities below (at P = 150, Q = 30)</t>
  </si>
  <si>
    <t xml:space="preserve">Intermediate values for </t>
  </si>
  <si>
    <t>for elasticity computations.</t>
  </si>
  <si>
    <t>Do not delete.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</si>
</sst>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1"/>
      <name val="Times New Roman"/>
      <family val="0"/>
    </font>
    <font>
      <sz val="10"/>
      <name val="Arial"/>
      <family val="0"/>
    </font>
    <font>
      <b/>
      <sz val="10"/>
      <name val="Arial"/>
      <family val="2"/>
    </font>
    <font>
      <b/>
      <sz val="10"/>
      <color indexed="12"/>
      <name val="Arial"/>
      <family val="2"/>
    </font>
    <font>
      <sz val="12"/>
      <name val="Times New Roman"/>
      <family val="1"/>
    </font>
    <font>
      <b/>
      <sz val="11"/>
      <name val="Times New Roman"/>
      <family val="1"/>
    </font>
    <font>
      <b/>
      <u val="single"/>
      <sz val="12"/>
      <color indexed="12"/>
      <name val="Times New Roman"/>
      <family val="1"/>
    </font>
    <font>
      <sz val="12"/>
      <color indexed="12"/>
      <name val="Times New Roman"/>
      <family val="1"/>
    </font>
    <font>
      <sz val="10"/>
      <name val="Times New Roman"/>
      <family val="1"/>
    </font>
    <font>
      <sz val="9"/>
      <name val="Times New Roman"/>
      <family val="1"/>
    </font>
    <font>
      <b/>
      <sz val="12"/>
      <name val="Times New Roman"/>
      <family val="1"/>
    </font>
    <font>
      <b/>
      <sz val="10"/>
      <color indexed="10"/>
      <name val="Arial"/>
      <family val="2"/>
    </font>
    <font>
      <b/>
      <sz val="9"/>
      <name val="Times New Roman"/>
      <family val="1"/>
    </font>
    <font>
      <b/>
      <sz val="11"/>
      <color indexed="18"/>
      <name val="Times New Roman"/>
      <family val="1"/>
    </font>
  </fonts>
  <fills count="10">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35"/>
        <bgColor indexed="64"/>
      </patternFill>
    </fill>
    <fill>
      <patternFill patternType="solid">
        <fgColor indexed="34"/>
        <bgColor indexed="64"/>
      </patternFill>
    </fill>
  </fills>
  <borders count="37">
    <border>
      <left/>
      <right/>
      <top/>
      <bottom/>
      <diagonal/>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n"/>
      <top>
        <color indexed="63"/>
      </top>
      <bottom style="thin"/>
    </border>
    <border>
      <left>
        <color indexed="63"/>
      </left>
      <right style="thin"/>
      <top>
        <color indexed="63"/>
      </top>
      <bottom>
        <color indexed="63"/>
      </bottom>
    </border>
    <border>
      <left>
        <color indexed="63"/>
      </left>
      <right style="thin"/>
      <top style="thick"/>
      <bottom>
        <color indexed="63"/>
      </bottom>
    </border>
    <border>
      <left style="thin"/>
      <right style="thin"/>
      <top style="thick"/>
      <bottom>
        <color indexed="63"/>
      </bottom>
    </border>
    <border>
      <left style="thin"/>
      <right style="thin"/>
      <top style="thin"/>
      <bottom style="thin"/>
    </border>
    <border>
      <left style="thin"/>
      <right style="thin"/>
      <top style="thick"/>
      <bottom style="thin"/>
    </border>
    <border>
      <left>
        <color indexed="63"/>
      </left>
      <right style="double"/>
      <top>
        <color indexed="63"/>
      </top>
      <bottom style="double"/>
    </border>
    <border>
      <left>
        <color indexed="63"/>
      </left>
      <right style="double"/>
      <top style="double"/>
      <bottom style="double"/>
    </border>
    <border>
      <left style="thick"/>
      <right style="thick"/>
      <top>
        <color indexed="63"/>
      </top>
      <bottom style="thick"/>
    </border>
    <border>
      <left style="thick"/>
      <right style="thick"/>
      <top style="thick"/>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
      <left style="double"/>
      <right>
        <color indexed="63"/>
      </right>
      <top style="thick"/>
      <bottom>
        <color indexed="63"/>
      </bottom>
    </border>
    <border>
      <left>
        <color indexed="63"/>
      </left>
      <right style="double"/>
      <top style="thick"/>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38">
    <xf numFmtId="0" fontId="0" fillId="0" borderId="0" xfId="0" applyAlignment="1">
      <alignment/>
    </xf>
    <xf numFmtId="0" fontId="1" fillId="0" borderId="0" xfId="19">
      <alignment/>
      <protection/>
    </xf>
    <xf numFmtId="0" fontId="0" fillId="2" borderId="0" xfId="0" applyFill="1" applyAlignment="1">
      <alignment/>
    </xf>
    <xf numFmtId="0" fontId="1" fillId="3" borderId="0" xfId="19" applyFill="1">
      <alignment/>
      <protection/>
    </xf>
    <xf numFmtId="0" fontId="1" fillId="4" borderId="0" xfId="19" applyFill="1">
      <alignment/>
      <protection/>
    </xf>
    <xf numFmtId="0" fontId="1" fillId="4" borderId="0" xfId="19" applyFont="1" applyFill="1" applyAlignment="1">
      <alignment horizontal="right"/>
      <protection/>
    </xf>
    <xf numFmtId="0" fontId="1" fillId="4" borderId="0" xfId="19" applyFill="1" applyAlignment="1">
      <alignment horizontal="right"/>
      <protection/>
    </xf>
    <xf numFmtId="0" fontId="1" fillId="5" borderId="0" xfId="19" applyFill="1">
      <alignment/>
      <protection/>
    </xf>
    <xf numFmtId="0" fontId="1" fillId="5" borderId="0" xfId="19" applyFont="1" applyFill="1">
      <alignment/>
      <protection/>
    </xf>
    <xf numFmtId="0" fontId="1" fillId="5" borderId="0" xfId="19" applyFont="1" applyFill="1" applyAlignment="1">
      <alignment horizontal="right"/>
      <protection/>
    </xf>
    <xf numFmtId="0" fontId="1" fillId="5" borderId="0" xfId="19" applyFill="1" applyAlignment="1">
      <alignment horizontal="right"/>
      <protection/>
    </xf>
    <xf numFmtId="0" fontId="1" fillId="5" borderId="1" xfId="19" applyFont="1" applyFill="1" applyBorder="1">
      <alignment/>
      <protection/>
    </xf>
    <xf numFmtId="0" fontId="1" fillId="5" borderId="1" xfId="0" applyFont="1" applyFill="1" applyBorder="1" applyAlignment="1">
      <alignment/>
    </xf>
    <xf numFmtId="0" fontId="1" fillId="5" borderId="2" xfId="19" applyFont="1" applyFill="1" applyBorder="1">
      <alignment/>
      <protection/>
    </xf>
    <xf numFmtId="0" fontId="1" fillId="5" borderId="3" xfId="19" applyFont="1" applyFill="1" applyBorder="1">
      <alignment/>
      <protection/>
    </xf>
    <xf numFmtId="0" fontId="1" fillId="5" borderId="3" xfId="0" applyFont="1" applyFill="1" applyBorder="1" applyAlignment="1">
      <alignment/>
    </xf>
    <xf numFmtId="0" fontId="1" fillId="5" borderId="4" xfId="19" applyFont="1" applyFill="1" applyBorder="1">
      <alignment/>
      <protection/>
    </xf>
    <xf numFmtId="0" fontId="0" fillId="6" borderId="0" xfId="0" applyFill="1" applyAlignment="1">
      <alignment/>
    </xf>
    <xf numFmtId="0" fontId="1" fillId="2" borderId="3" xfId="0" applyFont="1" applyFill="1" applyBorder="1" applyAlignment="1">
      <alignment/>
    </xf>
    <xf numFmtId="0" fontId="1" fillId="6" borderId="0" xfId="0" applyFont="1" applyFill="1" applyAlignment="1">
      <alignment/>
    </xf>
    <xf numFmtId="0" fontId="1" fillId="6" borderId="3" xfId="0" applyFont="1" applyFill="1" applyBorder="1" applyAlignment="1">
      <alignment horizontal="right"/>
    </xf>
    <xf numFmtId="0" fontId="1" fillId="6" borderId="4" xfId="0" applyFont="1" applyFill="1" applyBorder="1" applyAlignment="1">
      <alignment horizontal="right"/>
    </xf>
    <xf numFmtId="0" fontId="1" fillId="6" borderId="1" xfId="0" applyFont="1" applyFill="1" applyBorder="1" applyAlignment="1">
      <alignment/>
    </xf>
    <xf numFmtId="0" fontId="1" fillId="6" borderId="2" xfId="0" applyFont="1" applyFill="1" applyBorder="1" applyAlignment="1">
      <alignment/>
    </xf>
    <xf numFmtId="0" fontId="0" fillId="7" borderId="0" xfId="0" applyFill="1" applyAlignment="1">
      <alignment/>
    </xf>
    <xf numFmtId="0" fontId="5" fillId="7" borderId="0" xfId="0" applyFont="1" applyFill="1" applyAlignment="1">
      <alignment horizontal="center"/>
    </xf>
    <xf numFmtId="0" fontId="1" fillId="7" borderId="0" xfId="0" applyFont="1" applyFill="1" applyAlignment="1">
      <alignment/>
    </xf>
    <xf numFmtId="0" fontId="1" fillId="2" borderId="5" xfId="0" applyFont="1" applyFill="1" applyBorder="1" applyAlignment="1">
      <alignment/>
    </xf>
    <xf numFmtId="0" fontId="0" fillId="7" borderId="6" xfId="0" applyFill="1" applyBorder="1" applyAlignment="1">
      <alignment/>
    </xf>
    <xf numFmtId="0" fontId="0" fillId="7" borderId="7" xfId="0" applyFill="1" applyBorder="1" applyAlignment="1">
      <alignment/>
    </xf>
    <xf numFmtId="0" fontId="0" fillId="7" borderId="8" xfId="0" applyFill="1" applyBorder="1" applyAlignment="1">
      <alignment/>
    </xf>
    <xf numFmtId="0" fontId="0" fillId="7" borderId="9" xfId="0" applyFill="1" applyBorder="1" applyAlignment="1">
      <alignmen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0" fillId="7" borderId="13" xfId="0" applyFill="1" applyBorder="1" applyAlignment="1">
      <alignment/>
    </xf>
    <xf numFmtId="0" fontId="0" fillId="7" borderId="14" xfId="0" applyFill="1" applyBorder="1" applyAlignment="1">
      <alignment/>
    </xf>
    <xf numFmtId="0" fontId="1" fillId="7" borderId="15" xfId="0" applyFont="1" applyFill="1" applyBorder="1" applyAlignment="1">
      <alignment/>
    </xf>
    <xf numFmtId="0" fontId="1" fillId="7" borderId="3" xfId="0" applyFont="1" applyFill="1" applyBorder="1" applyAlignment="1">
      <alignment/>
    </xf>
    <xf numFmtId="0" fontId="1" fillId="7" borderId="4" xfId="0" applyFont="1" applyFill="1" applyBorder="1" applyAlignment="1">
      <alignment/>
    </xf>
    <xf numFmtId="0" fontId="1" fillId="7" borderId="16" xfId="0" applyFont="1" applyFill="1" applyBorder="1" applyAlignment="1">
      <alignment/>
    </xf>
    <xf numFmtId="0" fontId="1" fillId="7" borderId="1" xfId="0" applyFont="1" applyFill="1" applyBorder="1" applyAlignment="1">
      <alignment/>
    </xf>
    <xf numFmtId="0" fontId="1" fillId="7" borderId="2" xfId="0" applyFont="1" applyFill="1" applyBorder="1" applyAlignment="1">
      <alignment/>
    </xf>
    <xf numFmtId="0" fontId="0" fillId="8" borderId="0" xfId="0" applyFill="1" applyAlignment="1">
      <alignment/>
    </xf>
    <xf numFmtId="0" fontId="1" fillId="8" borderId="0" xfId="19" applyFill="1">
      <alignment/>
      <protection/>
    </xf>
    <xf numFmtId="0" fontId="1" fillId="8" borderId="15" xfId="19" applyFont="1" applyFill="1" applyBorder="1" applyAlignment="1">
      <alignment horizontal="right"/>
      <protection/>
    </xf>
    <xf numFmtId="0" fontId="1" fillId="8" borderId="3" xfId="19" applyFont="1" applyFill="1" applyBorder="1" applyAlignment="1">
      <alignment horizontal="right"/>
      <protection/>
    </xf>
    <xf numFmtId="0" fontId="1" fillId="8" borderId="16" xfId="19" applyFont="1" applyFill="1" applyBorder="1">
      <alignment/>
      <protection/>
    </xf>
    <xf numFmtId="0" fontId="1" fillId="8" borderId="1" xfId="19" applyFont="1" applyFill="1" applyBorder="1">
      <alignment/>
      <protection/>
    </xf>
    <xf numFmtId="0" fontId="1" fillId="8" borderId="17" xfId="19" applyFill="1" applyBorder="1" applyAlignment="1">
      <alignment horizontal="center"/>
      <protection/>
    </xf>
    <xf numFmtId="0" fontId="1" fillId="8" borderId="18" xfId="19" applyFill="1" applyBorder="1" applyAlignment="1">
      <alignment horizontal="center"/>
      <protection/>
    </xf>
    <xf numFmtId="0" fontId="1" fillId="8" borderId="18" xfId="19" applyFont="1" applyFill="1" applyBorder="1" applyAlignment="1">
      <alignment horizontal="center"/>
      <protection/>
    </xf>
    <xf numFmtId="0" fontId="1" fillId="8" borderId="15" xfId="19" applyFont="1" applyFill="1" applyBorder="1" applyAlignment="1">
      <alignment horizontal="center"/>
      <protection/>
    </xf>
    <xf numFmtId="0" fontId="1" fillId="8" borderId="3" xfId="19" applyFont="1" applyFill="1" applyBorder="1" applyAlignment="1">
      <alignment horizontal="center"/>
      <protection/>
    </xf>
    <xf numFmtId="0" fontId="1" fillId="8" borderId="16" xfId="19" applyFill="1" applyBorder="1" applyAlignment="1">
      <alignment horizontal="center"/>
      <protection/>
    </xf>
    <xf numFmtId="0" fontId="1" fillId="8" borderId="1" xfId="19" applyNumberFormat="1" applyFill="1" applyBorder="1" applyAlignment="1">
      <alignment horizontal="center"/>
      <protection/>
    </xf>
    <xf numFmtId="0" fontId="1" fillId="8" borderId="1" xfId="19" applyFill="1" applyBorder="1" applyAlignment="1">
      <alignment horizontal="center"/>
      <protection/>
    </xf>
    <xf numFmtId="0" fontId="1" fillId="8" borderId="15" xfId="19" applyFill="1" applyBorder="1" applyAlignment="1">
      <alignment horizontal="center"/>
      <protection/>
    </xf>
    <xf numFmtId="0" fontId="1" fillId="8" borderId="3" xfId="19" applyNumberFormat="1" applyFill="1" applyBorder="1" applyAlignment="1">
      <alignment horizontal="center"/>
      <protection/>
    </xf>
    <xf numFmtId="0" fontId="1" fillId="8" borderId="3" xfId="19" applyFill="1" applyBorder="1" applyAlignment="1">
      <alignment horizontal="center"/>
      <protection/>
    </xf>
    <xf numFmtId="0" fontId="1" fillId="8" borderId="3" xfId="0" applyFont="1" applyFill="1" applyBorder="1" applyAlignment="1">
      <alignment horizontal="right"/>
    </xf>
    <xf numFmtId="0" fontId="1" fillId="8" borderId="4" xfId="19" applyFont="1" applyFill="1" applyBorder="1" applyAlignment="1">
      <alignment horizontal="right"/>
      <protection/>
    </xf>
    <xf numFmtId="0" fontId="1" fillId="8" borderId="1" xfId="0" applyFont="1" applyFill="1" applyBorder="1" applyAlignment="1">
      <alignment/>
    </xf>
    <xf numFmtId="0" fontId="1" fillId="8" borderId="2" xfId="19" applyFont="1" applyFill="1" applyBorder="1">
      <alignment/>
      <protection/>
    </xf>
    <xf numFmtId="0" fontId="1" fillId="8" borderId="18" xfId="19" applyFont="1" applyFill="1" applyBorder="1">
      <alignment/>
      <protection/>
    </xf>
    <xf numFmtId="0" fontId="1" fillId="8" borderId="3" xfId="19" applyFont="1" applyFill="1" applyBorder="1">
      <alignment/>
      <protection/>
    </xf>
    <xf numFmtId="0" fontId="1" fillId="8" borderId="19" xfId="19" applyFont="1" applyFill="1" applyBorder="1" applyAlignment="1">
      <alignment horizontal="center"/>
      <protection/>
    </xf>
    <xf numFmtId="0" fontId="1" fillId="8" borderId="19" xfId="19" applyFont="1" applyFill="1" applyBorder="1" applyAlignment="1">
      <alignment horizontal="right"/>
      <protection/>
    </xf>
    <xf numFmtId="0" fontId="1" fillId="8" borderId="19" xfId="19" applyFill="1" applyBorder="1">
      <alignment/>
      <protection/>
    </xf>
    <xf numFmtId="0" fontId="1" fillId="8" borderId="19" xfId="19" applyFill="1" applyBorder="1" applyAlignment="1">
      <alignment horizontal="right"/>
      <protection/>
    </xf>
    <xf numFmtId="0" fontId="1" fillId="8" borderId="19" xfId="19" applyFill="1" applyBorder="1" applyAlignment="1">
      <alignment/>
      <protection/>
    </xf>
    <xf numFmtId="0" fontId="1" fillId="9" borderId="7" xfId="19" applyFont="1" applyFill="1" applyBorder="1">
      <alignment/>
      <protection/>
    </xf>
    <xf numFmtId="0" fontId="1" fillId="9" borderId="7" xfId="19" applyFill="1" applyBorder="1">
      <alignment/>
      <protection/>
    </xf>
    <xf numFmtId="0" fontId="1" fillId="8" borderId="20" xfId="19" applyFont="1" applyFill="1" applyBorder="1" applyAlignment="1">
      <alignment horizontal="center"/>
      <protection/>
    </xf>
    <xf numFmtId="0" fontId="1" fillId="8" borderId="19" xfId="19" applyFill="1" applyBorder="1" applyAlignment="1">
      <alignment horizontal="center"/>
      <protection/>
    </xf>
    <xf numFmtId="0" fontId="1" fillId="8" borderId="5" xfId="19" applyFill="1" applyBorder="1" applyAlignment="1">
      <alignment horizontal="center"/>
      <protection/>
    </xf>
    <xf numFmtId="2" fontId="2" fillId="8" borderId="3" xfId="19" applyNumberFormat="1" applyFont="1" applyFill="1" applyBorder="1" applyAlignment="1">
      <alignment horizontal="center"/>
      <protection/>
    </xf>
    <xf numFmtId="2" fontId="2" fillId="8" borderId="19" xfId="19" applyNumberFormat="1" applyFont="1" applyFill="1" applyBorder="1" applyAlignment="1">
      <alignment horizontal="center"/>
      <protection/>
    </xf>
    <xf numFmtId="2" fontId="2" fillId="8" borderId="5" xfId="19" applyNumberFormat="1" applyFont="1" applyFill="1" applyBorder="1" applyAlignment="1">
      <alignment horizontal="center"/>
      <protection/>
    </xf>
    <xf numFmtId="2" fontId="2" fillId="8" borderId="21" xfId="19" applyNumberFormat="1" applyFont="1" applyFill="1" applyBorder="1" applyAlignment="1">
      <alignment horizontal="center"/>
      <protection/>
    </xf>
    <xf numFmtId="2" fontId="2" fillId="8" borderId="22" xfId="19" applyNumberFormat="1" applyFont="1" applyFill="1" applyBorder="1" applyAlignment="1">
      <alignment horizontal="center"/>
      <protection/>
    </xf>
    <xf numFmtId="0" fontId="1" fillId="9" borderId="23" xfId="19" applyFill="1" applyBorder="1" applyAlignment="1">
      <alignment horizontal="center"/>
      <protection/>
    </xf>
    <xf numFmtId="0" fontId="1" fillId="7" borderId="0" xfId="19" applyFill="1">
      <alignment/>
      <protection/>
    </xf>
    <xf numFmtId="0" fontId="1" fillId="7" borderId="15" xfId="19" applyFont="1" applyFill="1" applyBorder="1" applyAlignment="1">
      <alignment horizontal="right"/>
      <protection/>
    </xf>
    <xf numFmtId="0" fontId="1" fillId="7" borderId="3" xfId="19" applyFont="1" applyFill="1" applyBorder="1" applyAlignment="1">
      <alignment horizontal="right"/>
      <protection/>
    </xf>
    <xf numFmtId="0" fontId="1" fillId="7" borderId="4" xfId="0" applyFont="1" applyFill="1" applyBorder="1" applyAlignment="1">
      <alignment horizontal="right"/>
    </xf>
    <xf numFmtId="0" fontId="1" fillId="7" borderId="16" xfId="19" applyFont="1" applyFill="1" applyBorder="1">
      <alignment/>
      <protection/>
    </xf>
    <xf numFmtId="0" fontId="1" fillId="7" borderId="1" xfId="19" applyFont="1" applyFill="1" applyBorder="1">
      <alignment/>
      <protection/>
    </xf>
    <xf numFmtId="0" fontId="1" fillId="7" borderId="15" xfId="19" applyFont="1" applyFill="1" applyBorder="1">
      <alignment/>
      <protection/>
    </xf>
    <xf numFmtId="0" fontId="1" fillId="7" borderId="3" xfId="19" applyFont="1" applyFill="1" applyBorder="1">
      <alignment/>
      <protection/>
    </xf>
    <xf numFmtId="0" fontId="1" fillId="7" borderId="4" xfId="19" applyFont="1" applyFill="1" applyBorder="1">
      <alignment/>
      <protection/>
    </xf>
    <xf numFmtId="0" fontId="1" fillId="7" borderId="0" xfId="19" applyFont="1" applyFill="1">
      <alignment/>
      <protection/>
    </xf>
    <xf numFmtId="0" fontId="1" fillId="7" borderId="2" xfId="19" applyFont="1" applyFill="1" applyBorder="1">
      <alignment/>
      <protection/>
    </xf>
    <xf numFmtId="0" fontId="0" fillId="7" borderId="0" xfId="0" applyFill="1" applyAlignment="1" applyProtection="1">
      <alignment/>
      <protection locked="0"/>
    </xf>
    <xf numFmtId="0" fontId="2" fillId="7" borderId="0" xfId="0" applyFont="1" applyFill="1" applyAlignment="1">
      <alignment/>
    </xf>
    <xf numFmtId="0" fontId="2" fillId="7" borderId="0" xfId="0" applyFont="1" applyFill="1" applyAlignment="1">
      <alignment horizontal="right"/>
    </xf>
    <xf numFmtId="0" fontId="1" fillId="7" borderId="15" xfId="0" applyFont="1" applyFill="1" applyBorder="1" applyAlignment="1">
      <alignment horizontal="right"/>
    </xf>
    <xf numFmtId="0" fontId="1" fillId="7" borderId="3" xfId="0" applyFont="1" applyFill="1" applyBorder="1" applyAlignment="1">
      <alignment horizontal="right"/>
    </xf>
    <xf numFmtId="0" fontId="2" fillId="8" borderId="10" xfId="0" applyFont="1" applyFill="1" applyBorder="1" applyAlignment="1">
      <alignment/>
    </xf>
    <xf numFmtId="0" fontId="2" fillId="8" borderId="10" xfId="0" applyFont="1" applyFill="1" applyBorder="1" applyAlignment="1">
      <alignment horizontal="right"/>
    </xf>
    <xf numFmtId="0" fontId="2" fillId="8" borderId="19" xfId="0" applyFont="1" applyFill="1" applyBorder="1" applyAlignment="1">
      <alignment horizontal="right"/>
    </xf>
    <xf numFmtId="0" fontId="2" fillId="8" borderId="3" xfId="0" applyFont="1" applyFill="1" applyBorder="1" applyAlignment="1">
      <alignment/>
    </xf>
    <xf numFmtId="0" fontId="2" fillId="8" borderId="19" xfId="0" applyFont="1" applyFill="1" applyBorder="1" applyAlignment="1">
      <alignment/>
    </xf>
    <xf numFmtId="0" fontId="2" fillId="8" borderId="5" xfId="0" applyFont="1" applyFill="1" applyBorder="1" applyAlignment="1">
      <alignment/>
    </xf>
    <xf numFmtId="0" fontId="2" fillId="8" borderId="20" xfId="0" applyFont="1" applyFill="1" applyBorder="1" applyAlignment="1">
      <alignment/>
    </xf>
    <xf numFmtId="0" fontId="1" fillId="9" borderId="3" xfId="0" applyFont="1" applyFill="1" applyBorder="1" applyAlignment="1">
      <alignment/>
    </xf>
    <xf numFmtId="0" fontId="1" fillId="9" borderId="19" xfId="0" applyFont="1" applyFill="1" applyBorder="1" applyAlignment="1">
      <alignment/>
    </xf>
    <xf numFmtId="0" fontId="1" fillId="8" borderId="24" xfId="0" applyFont="1" applyFill="1" applyBorder="1" applyAlignment="1">
      <alignment horizontal="center"/>
    </xf>
    <xf numFmtId="0" fontId="1" fillId="8" borderId="23" xfId="0" applyFont="1" applyFill="1" applyBorder="1" applyAlignment="1">
      <alignment horizontal="center"/>
    </xf>
    <xf numFmtId="0" fontId="1" fillId="8" borderId="20" xfId="0" applyFont="1" applyFill="1" applyBorder="1" applyAlignment="1">
      <alignment/>
    </xf>
    <xf numFmtId="0" fontId="1" fillId="8" borderId="19" xfId="0" applyFont="1" applyFill="1" applyBorder="1" applyAlignment="1">
      <alignment/>
    </xf>
    <xf numFmtId="0" fontId="2" fillId="8" borderId="25" xfId="19" applyFont="1" applyFill="1" applyBorder="1" applyAlignment="1">
      <alignment horizontal="center"/>
      <protection/>
    </xf>
    <xf numFmtId="0" fontId="2" fillId="8" borderId="26" xfId="19" applyFont="1" applyFill="1" applyBorder="1" applyAlignment="1">
      <alignment horizontal="center"/>
      <protection/>
    </xf>
    <xf numFmtId="0" fontId="2" fillId="8" borderId="27" xfId="19" applyFont="1" applyFill="1" applyBorder="1" applyAlignment="1">
      <alignment horizontal="center"/>
      <protection/>
    </xf>
    <xf numFmtId="0" fontId="2" fillId="8" borderId="28" xfId="19" applyFont="1" applyFill="1" applyBorder="1" applyAlignment="1">
      <alignment horizontal="center"/>
      <protection/>
    </xf>
    <xf numFmtId="0" fontId="2" fillId="8" borderId="29" xfId="19" applyFont="1" applyFill="1" applyBorder="1" applyAlignment="1">
      <alignment horizontal="center"/>
      <protection/>
    </xf>
    <xf numFmtId="0" fontId="2" fillId="8" borderId="30" xfId="19" applyFont="1" applyFill="1" applyBorder="1" applyAlignment="1">
      <alignment horizontal="center"/>
      <protection/>
    </xf>
    <xf numFmtId="0" fontId="1" fillId="8" borderId="19" xfId="19" applyFont="1" applyFill="1" applyBorder="1" applyAlignment="1">
      <alignment horizontal="center"/>
      <protection/>
    </xf>
    <xf numFmtId="0" fontId="2" fillId="7" borderId="29" xfId="19" applyFont="1" applyFill="1" applyBorder="1" applyAlignment="1">
      <alignment horizontal="center"/>
      <protection/>
    </xf>
    <xf numFmtId="2" fontId="2" fillId="8" borderId="5" xfId="19" applyNumberFormat="1" applyFont="1" applyFill="1" applyBorder="1" applyAlignment="1">
      <alignment horizontal="center"/>
      <protection/>
    </xf>
    <xf numFmtId="2" fontId="1" fillId="8" borderId="31" xfId="19" applyNumberFormat="1" applyFont="1" applyFill="1" applyBorder="1" applyAlignment="1">
      <alignment horizontal="center"/>
      <protection/>
    </xf>
    <xf numFmtId="2" fontId="1" fillId="8" borderId="32" xfId="19" applyNumberFormat="1" applyFont="1" applyFill="1" applyBorder="1" applyAlignment="1">
      <alignment horizontal="center"/>
      <protection/>
    </xf>
    <xf numFmtId="2" fontId="1" fillId="8" borderId="33" xfId="19" applyNumberFormat="1" applyFont="1" applyFill="1" applyBorder="1" applyAlignment="1">
      <alignment horizontal="center"/>
      <protection/>
    </xf>
    <xf numFmtId="2" fontId="1" fillId="8" borderId="34" xfId="19" applyNumberFormat="1" applyFont="1" applyFill="1" applyBorder="1" applyAlignment="1">
      <alignment horizontal="center"/>
      <protection/>
    </xf>
    <xf numFmtId="2" fontId="1" fillId="8" borderId="35" xfId="19" applyNumberFormat="1" applyFont="1" applyFill="1" applyBorder="1" applyAlignment="1">
      <alignment horizontal="left"/>
      <protection/>
    </xf>
    <xf numFmtId="2" fontId="1" fillId="8" borderId="26" xfId="19" applyNumberFormat="1" applyFont="1" applyFill="1" applyBorder="1" applyAlignment="1">
      <alignment horizontal="left"/>
      <protection/>
    </xf>
    <xf numFmtId="2" fontId="1" fillId="8" borderId="36" xfId="19" applyNumberFormat="1" applyFont="1" applyFill="1" applyBorder="1" applyAlignment="1">
      <alignment horizontal="left"/>
      <protection/>
    </xf>
    <xf numFmtId="2" fontId="2" fillId="8" borderId="19" xfId="19" applyNumberFormat="1" applyFont="1" applyFill="1" applyBorder="1" applyAlignment="1">
      <alignment horizontal="center"/>
      <protection/>
    </xf>
    <xf numFmtId="0" fontId="1" fillId="8" borderId="5" xfId="19" applyFont="1" applyFill="1" applyBorder="1" applyAlignment="1">
      <alignment horizontal="center"/>
      <protection/>
    </xf>
    <xf numFmtId="2" fontId="2" fillId="8" borderId="3" xfId="19" applyNumberFormat="1" applyFont="1" applyFill="1" applyBorder="1" applyAlignment="1">
      <alignment horizontal="center"/>
      <protection/>
    </xf>
    <xf numFmtId="0" fontId="1" fillId="9" borderId="23" xfId="19" applyFont="1" applyFill="1" applyBorder="1" applyAlignment="1">
      <alignment horizontal="center"/>
      <protection/>
    </xf>
    <xf numFmtId="0" fontId="1" fillId="8" borderId="20" xfId="19" applyFont="1" applyFill="1" applyBorder="1" applyAlignment="1">
      <alignment horizontal="center"/>
      <protection/>
    </xf>
    <xf numFmtId="0" fontId="2" fillId="8" borderId="20" xfId="0" applyFont="1" applyFill="1" applyBorder="1" applyAlignment="1">
      <alignment horizontal="right"/>
    </xf>
    <xf numFmtId="0" fontId="2" fillId="8" borderId="19" xfId="0" applyFont="1" applyFill="1" applyBorder="1" applyAlignment="1">
      <alignment horizontal="right"/>
    </xf>
    <xf numFmtId="0" fontId="2" fillId="7" borderId="29" xfId="0" applyFont="1" applyFill="1" applyBorder="1" applyAlignment="1">
      <alignment horizontal="center"/>
    </xf>
    <xf numFmtId="0" fontId="2" fillId="8" borderId="3" xfId="0" applyFont="1" applyFill="1" applyBorder="1" applyAlignment="1">
      <alignment horizontal="center"/>
    </xf>
    <xf numFmtId="0" fontId="2" fillId="8" borderId="19" xfId="0" applyFont="1" applyFill="1" applyBorder="1" applyAlignment="1">
      <alignment horizontal="center"/>
    </xf>
    <xf numFmtId="0" fontId="2" fillId="8" borderId="5" xfId="0" applyFont="1" applyFill="1" applyBorder="1" applyAlignment="1">
      <alignment horizontal="center"/>
    </xf>
  </cellXfs>
  <cellStyles count="7">
    <cellStyle name="Normal" xfId="0"/>
    <cellStyle name="Comma" xfId="15"/>
    <cellStyle name="Comma [0]" xfId="16"/>
    <cellStyle name="Currency" xfId="17"/>
    <cellStyle name="Currency [0]" xfId="18"/>
    <cellStyle name="Normal_mankiw_4_demand"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A Demand Curve and a Supply Curve</a:t>
            </a:r>
          </a:p>
        </c:rich>
      </c:tx>
      <c:layout/>
      <c:spPr>
        <a:noFill/>
        <a:ln>
          <a:noFill/>
        </a:ln>
      </c:spPr>
    </c:title>
    <c:plotArea>
      <c:layout>
        <c:manualLayout>
          <c:xMode val="edge"/>
          <c:yMode val="edge"/>
          <c:x val="0.0805"/>
          <c:y val="0.06075"/>
          <c:w val="0.904"/>
          <c:h val="0.8715"/>
        </c:manualLayout>
      </c:layout>
      <c:lineChart>
        <c:grouping val="standard"/>
        <c:varyColors val="0"/>
        <c:ser>
          <c:idx val="0"/>
          <c:order val="0"/>
          <c:tx>
            <c:v>A Demand Curve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'Demand &amp; Supply'!$AA$3:$AA$102</c:f>
              <c:numCache/>
            </c:numRef>
          </c:cat>
          <c:val>
            <c:numRef>
              <c:f>'Demand &amp; Supply'!$AB$3:$AB$102</c:f>
              <c:numCache/>
            </c:numRef>
          </c:val>
          <c:smooth val="0"/>
        </c:ser>
        <c:ser>
          <c:idx val="1"/>
          <c:order val="1"/>
          <c:tx>
            <c:v>A Supply Curve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'Demand &amp; Supply'!$AA$3:$AA$102</c:f>
              <c:numCache/>
            </c:numRef>
          </c:cat>
          <c:val>
            <c:numRef>
              <c:f>'Demand &amp; Supply'!$AC$3:$AC$102</c:f>
              <c:numCache/>
            </c:numRef>
          </c:val>
          <c:smooth val="0"/>
        </c:ser>
        <c:axId val="12834913"/>
        <c:axId val="48405354"/>
      </c:lineChart>
      <c:catAx>
        <c:axId val="12834913"/>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48405354"/>
        <c:crosses val="autoZero"/>
        <c:auto val="1"/>
        <c:lblOffset val="100"/>
        <c:tickLblSkip val="10"/>
        <c:tickMarkSkip val="10"/>
        <c:noMultiLvlLbl val="0"/>
      </c:catAx>
      <c:valAx>
        <c:axId val="48405354"/>
        <c:scaling>
          <c:orientation val="minMax"/>
          <c:max val="50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12834913"/>
        <c:crossesAt val="1"/>
        <c:crossBetween val="midCat"/>
        <c:dispUnits/>
      </c:valAx>
      <c:spPr>
        <a:noFill/>
        <a:ln>
          <a:noFill/>
        </a:ln>
      </c:spPr>
    </c:plotArea>
    <c:legend>
      <c:legendPos val="r"/>
      <c:layout>
        <c:manualLayout>
          <c:xMode val="edge"/>
          <c:yMode val="edge"/>
          <c:x val="0.40775"/>
          <c:y val="0.084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Market Equilibrium</a:t>
            </a:r>
          </a:p>
        </c:rich>
      </c:tx>
      <c:layout/>
      <c:spPr>
        <a:noFill/>
        <a:ln>
          <a:noFill/>
        </a:ln>
      </c:spPr>
    </c:title>
    <c:plotArea>
      <c:layout>
        <c:manualLayout>
          <c:xMode val="edge"/>
          <c:yMode val="edge"/>
          <c:x val="0.093"/>
          <c:y val="0.1365"/>
          <c:w val="0.90575"/>
          <c:h val="0.7905"/>
        </c:manualLayout>
      </c:layout>
      <c:lineChart>
        <c:grouping val="standard"/>
        <c:varyColors val="0"/>
        <c:ser>
          <c:idx val="0"/>
          <c:order val="0"/>
          <c:tx>
            <c:v>A Demand Curve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Equilibrium!$AA$3:$AA$102</c:f>
              <c:numCache/>
            </c:numRef>
          </c:cat>
          <c:val>
            <c:numRef>
              <c:f>Equilibrium!$AB$3:$AB$102</c:f>
              <c:numCache/>
            </c:numRef>
          </c:val>
          <c:smooth val="0"/>
        </c:ser>
        <c:ser>
          <c:idx val="1"/>
          <c:order val="1"/>
          <c:tx>
            <c:v>A Supply Curve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Equilibrium!$AA$3:$AA$102</c:f>
              <c:numCache/>
            </c:numRef>
          </c:cat>
          <c:val>
            <c:numRef>
              <c:f>Equilibrium!$AC$3:$AC$102</c:f>
              <c:numCache/>
            </c:numRef>
          </c:val>
          <c:smooth val="0"/>
        </c:ser>
        <c:ser>
          <c:idx val="2"/>
          <c:order val="2"/>
          <c:tx>
            <c:strRef>
              <c:f>Equilibrium!$AD$2</c:f>
              <c:strCache>
                <c:ptCount val="1"/>
                <c:pt idx="0">
                  <c:v>Equilibrium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Equilibrium!$AA$3:$AA$102</c:f>
              <c:numCache/>
            </c:numRef>
          </c:cat>
          <c:val>
            <c:numRef>
              <c:f>Equilibrium!$AD$3:$AD$102</c:f>
              <c:numCache/>
            </c:numRef>
          </c:val>
          <c:smooth val="0"/>
        </c:ser>
        <c:axId val="32995003"/>
        <c:axId val="28519572"/>
      </c:lineChart>
      <c:catAx>
        <c:axId val="32995003"/>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28519572"/>
        <c:crosses val="autoZero"/>
        <c:auto val="1"/>
        <c:lblOffset val="100"/>
        <c:tickLblSkip val="10"/>
        <c:tickMarkSkip val="10"/>
        <c:noMultiLvlLbl val="0"/>
      </c:catAx>
      <c:valAx>
        <c:axId val="28519572"/>
        <c:scaling>
          <c:orientation val="minMax"/>
          <c:max val="50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32995003"/>
        <c:crossesAt val="1"/>
        <c:crossBetween val="midCat"/>
        <c:dispUnits/>
      </c:valAx>
      <c:spPr>
        <a:noFill/>
        <a:ln>
          <a:noFill/>
        </a:ln>
      </c:spPr>
    </c:plotArea>
    <c:legend>
      <c:legendPos val="r"/>
      <c:layout>
        <c:manualLayout>
          <c:xMode val="edge"/>
          <c:yMode val="edge"/>
          <c:x val="0.46025"/>
          <c:y val="0.20375"/>
          <c:w val="0.2915"/>
          <c:h val="0.1402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An Excise Tax. Mankiw Figures 8-1 and 8-2</a:t>
            </a:r>
          </a:p>
        </c:rich>
      </c:tx>
      <c:layout/>
      <c:spPr>
        <a:noFill/>
        <a:ln>
          <a:noFill/>
        </a:ln>
      </c:spPr>
    </c:title>
    <c:plotArea>
      <c:layout>
        <c:manualLayout>
          <c:xMode val="edge"/>
          <c:yMode val="edge"/>
          <c:x val="0.08"/>
          <c:y val="0.12225"/>
          <c:w val="0.9055"/>
          <c:h val="0.78925"/>
        </c:manualLayout>
      </c:layout>
      <c:areaChart>
        <c:grouping val="standard"/>
        <c:varyColors val="0"/>
        <c:ser>
          <c:idx val="6"/>
          <c:order val="3"/>
          <c:tx>
            <c:v>Tax Revenue</c:v>
          </c:tx>
          <c:spPr>
            <a:solidFill>
              <a:srgbClr val="008080"/>
            </a:solidFill>
            <a:ln w="12700">
              <a:solidFill/>
            </a:ln>
          </c:spPr>
          <c:extLst>
            <c:ext xmlns:c14="http://schemas.microsoft.com/office/drawing/2007/8/2/chart" uri="{6F2FDCE9-48DA-4B69-8628-5D25D57E5C99}">
              <c14:invertSolidFillFmt>
                <c14:spPr>
                  <a:solidFill>
                    <a:srgbClr val="FFFFFF"/>
                  </a:solidFill>
                </c14:spPr>
              </c14:invertSolidFillFmt>
            </c:ext>
          </c:extLst>
          <c:cat>
            <c:numRef>
              <c:f>'Excise Tax'!$AA$3:$AA$72</c:f>
              <c:numCache/>
            </c:numRef>
          </c:cat>
          <c:val>
            <c:numRef>
              <c:f>'Excise Tax'!$AH$3:$AH$72</c:f>
              <c:numCache/>
            </c:numRef>
          </c:val>
        </c:ser>
        <c:ser>
          <c:idx val="5"/>
          <c:order val="4"/>
          <c:tx>
            <c:v>Sellers' Revenue</c:v>
          </c:tx>
          <c:spPr>
            <a:solidFill>
              <a:srgbClr val="C0C0C0"/>
            </a:solidFill>
          </c:spPr>
          <c:extLst>
            <c:ext xmlns:c14="http://schemas.microsoft.com/office/drawing/2007/8/2/chart" uri="{6F2FDCE9-48DA-4B69-8628-5D25D57E5C99}">
              <c14:invertSolidFillFmt>
                <c14:spPr>
                  <a:solidFill>
                    <a:srgbClr val="FFFFFF"/>
                  </a:solidFill>
                </c14:spPr>
              </c14:invertSolidFillFmt>
            </c:ext>
          </c:extLst>
          <c:cat>
            <c:numRef>
              <c:f>'Excise Tax'!$AA$3:$AA$72</c:f>
              <c:numCache/>
            </c:numRef>
          </c:cat>
          <c:val>
            <c:numRef>
              <c:f>'Excise Tax'!$AG$3:$AG$72</c:f>
              <c:numCache/>
            </c:numRef>
          </c:val>
        </c:ser>
        <c:axId val="55349557"/>
        <c:axId val="28383966"/>
      </c:areaChart>
      <c:lineChart>
        <c:grouping val="standard"/>
        <c:varyColors val="0"/>
        <c:ser>
          <c:idx val="0"/>
          <c:order val="0"/>
          <c:tx>
            <c:v>Demand Curve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'Excise Tax'!$AA$3:$AA$72</c:f>
              <c:numCache/>
            </c:numRef>
          </c:cat>
          <c:val>
            <c:numRef>
              <c:f>'Excise Tax'!$AB$3:$AB$72</c:f>
              <c:numCache/>
            </c:numRef>
          </c:val>
          <c:smooth val="0"/>
        </c:ser>
        <c:ser>
          <c:idx val="1"/>
          <c:order val="1"/>
          <c:tx>
            <c:v>Supply Curve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'Excise Tax'!$AA$3:$AA$72</c:f>
              <c:numCache/>
            </c:numRef>
          </c:cat>
          <c:val>
            <c:numRef>
              <c:f>'Excise Tax'!$AC$3:$AC$72</c:f>
              <c:numCache/>
            </c:numRef>
          </c:val>
          <c:smooth val="0"/>
        </c:ser>
        <c:ser>
          <c:idx val="2"/>
          <c:order val="2"/>
          <c:tx>
            <c:v>Initial Equillibrium</c:v>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'Excise Tax'!$AA$3:$AA$72</c:f>
              <c:numCache/>
            </c:numRef>
          </c:cat>
          <c:val>
            <c:numRef>
              <c:f>'Excise Tax'!$AD$3:$AD$72</c:f>
              <c:numCache/>
            </c:numRef>
          </c:val>
          <c:smooth val="0"/>
        </c:ser>
        <c:axId val="55349557"/>
        <c:axId val="28383966"/>
      </c:lineChart>
      <c:catAx>
        <c:axId val="55349557"/>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28383966"/>
        <c:crosses val="autoZero"/>
        <c:auto val="1"/>
        <c:lblOffset val="100"/>
        <c:tickLblSkip val="10"/>
        <c:tickMarkSkip val="10"/>
        <c:noMultiLvlLbl val="0"/>
      </c:catAx>
      <c:valAx>
        <c:axId val="28383966"/>
        <c:scaling>
          <c:orientation val="minMax"/>
          <c:max val="50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55349557"/>
        <c:crossesAt val="1"/>
        <c:crossBetween val="midCat"/>
        <c:dispUnits/>
      </c:valAx>
      <c:spPr>
        <a:noFill/>
        <a:ln>
          <a:noFill/>
        </a:ln>
      </c:spPr>
    </c:plotArea>
    <c:legend>
      <c:legendPos val="r"/>
      <c:layout>
        <c:manualLayout>
          <c:xMode val="edge"/>
          <c:yMode val="edge"/>
          <c:x val="0.3475"/>
          <c:y val="0.16325"/>
          <c:w val="0.3025"/>
          <c:h val="0.2132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An Excise Tax. Mankiw Figures 8-1 and 8-2</a:t>
            </a:r>
          </a:p>
        </c:rich>
      </c:tx>
      <c:layout/>
      <c:spPr>
        <a:noFill/>
        <a:ln>
          <a:noFill/>
        </a:ln>
      </c:spPr>
    </c:title>
    <c:plotArea>
      <c:layout>
        <c:manualLayout>
          <c:xMode val="edge"/>
          <c:yMode val="edge"/>
          <c:x val="0.0805"/>
          <c:y val="0.12175"/>
          <c:w val="0.9045"/>
          <c:h val="0.79025"/>
        </c:manualLayout>
      </c:layout>
      <c:areaChart>
        <c:grouping val="standard"/>
        <c:varyColors val="0"/>
        <c:ser>
          <c:idx val="6"/>
          <c:order val="3"/>
          <c:tx>
            <c:v>Tax Revenue</c:v>
          </c:tx>
          <c:spPr>
            <a:solidFill>
              <a:srgbClr val="008080"/>
            </a:solidFill>
          </c:spPr>
          <c:extLst>
            <c:ext xmlns:c14="http://schemas.microsoft.com/office/drawing/2007/8/2/chart" uri="{6F2FDCE9-48DA-4B69-8628-5D25D57E5C99}">
              <c14:invertSolidFillFmt>
                <c14:spPr>
                  <a:solidFill>
                    <a:srgbClr val="FFFFFF"/>
                  </a:solidFill>
                </c14:spPr>
              </c14:invertSolidFillFmt>
            </c:ext>
          </c:extLst>
          <c:cat>
            <c:numRef>
              <c:f>'Excise Tax (2)'!$AA$3:$AA$72</c:f>
              <c:numCache/>
            </c:numRef>
          </c:cat>
          <c:val>
            <c:numRef>
              <c:f>'Excise Tax (2)'!$AH$3:$AH$72</c:f>
              <c:numCache/>
            </c:numRef>
          </c:val>
        </c:ser>
        <c:ser>
          <c:idx val="5"/>
          <c:order val="4"/>
          <c:tx>
            <c:v>Sellers' Revenue</c:v>
          </c:tx>
          <c:spPr>
            <a:solidFill>
              <a:srgbClr val="C0C0C0"/>
            </a:solidFill>
          </c:spPr>
          <c:extLst>
            <c:ext xmlns:c14="http://schemas.microsoft.com/office/drawing/2007/8/2/chart" uri="{6F2FDCE9-48DA-4B69-8628-5D25D57E5C99}">
              <c14:invertSolidFillFmt>
                <c14:spPr>
                  <a:solidFill>
                    <a:srgbClr val="FFFFFF"/>
                  </a:solidFill>
                </c14:spPr>
              </c14:invertSolidFillFmt>
            </c:ext>
          </c:extLst>
          <c:cat>
            <c:numRef>
              <c:f>'Excise Tax (2)'!$AA$3:$AA$72</c:f>
              <c:numCache/>
            </c:numRef>
          </c:cat>
          <c:val>
            <c:numRef>
              <c:f>'Excise Tax (2)'!$AG$3:$AG$72</c:f>
              <c:numCache/>
            </c:numRef>
          </c:val>
        </c:ser>
        <c:axId val="54129103"/>
        <c:axId val="17399880"/>
      </c:areaChart>
      <c:lineChart>
        <c:grouping val="standard"/>
        <c:varyColors val="0"/>
        <c:ser>
          <c:idx val="0"/>
          <c:order val="0"/>
          <c:tx>
            <c:v>Demand Curve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'Excise Tax (2)'!$AA$3:$AA$72</c:f>
              <c:numCache/>
            </c:numRef>
          </c:cat>
          <c:val>
            <c:numRef>
              <c:f>'Excise Tax (2)'!$AB$3:$AB$72</c:f>
              <c:numCache/>
            </c:numRef>
          </c:val>
          <c:smooth val="0"/>
        </c:ser>
        <c:ser>
          <c:idx val="1"/>
          <c:order val="1"/>
          <c:tx>
            <c:v>Supply Curve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'Excise Tax (2)'!$AA$3:$AA$72</c:f>
              <c:numCache/>
            </c:numRef>
          </c:cat>
          <c:val>
            <c:numRef>
              <c:f>'Excise Tax (2)'!$AC$3:$AC$72</c:f>
              <c:numCache/>
            </c:numRef>
          </c:val>
          <c:smooth val="0"/>
        </c:ser>
        <c:ser>
          <c:idx val="2"/>
          <c:order val="2"/>
          <c:tx>
            <c:v>Initial Equillibrium</c:v>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'Excise Tax (2)'!$AA$3:$AA$72</c:f>
              <c:numCache/>
            </c:numRef>
          </c:cat>
          <c:val>
            <c:numRef>
              <c:f>'Excise Tax (2)'!$AD$3:$AD$72</c:f>
              <c:numCache/>
            </c:numRef>
          </c:val>
          <c:smooth val="0"/>
        </c:ser>
        <c:axId val="54129103"/>
        <c:axId val="17399880"/>
      </c:lineChart>
      <c:catAx>
        <c:axId val="54129103"/>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17399880"/>
        <c:crosses val="autoZero"/>
        <c:auto val="1"/>
        <c:lblOffset val="100"/>
        <c:tickLblSkip val="10"/>
        <c:tickMarkSkip val="10"/>
        <c:noMultiLvlLbl val="0"/>
      </c:catAx>
      <c:valAx>
        <c:axId val="17399880"/>
        <c:scaling>
          <c:orientation val="minMax"/>
          <c:max val="50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54129103"/>
        <c:crossesAt val="1"/>
        <c:crossBetween val="midCat"/>
        <c:dispUnits/>
      </c:valAx>
      <c:spPr>
        <a:noFill/>
        <a:ln>
          <a:noFill/>
        </a:ln>
      </c:spPr>
    </c:plotArea>
    <c:legend>
      <c:legendPos val="r"/>
      <c:layout>
        <c:manualLayout>
          <c:xMode val="edge"/>
          <c:yMode val="edge"/>
          <c:x val="0.33825"/>
          <c:y val="0.14875"/>
          <c:w val="0.319"/>
          <c:h val="0.201"/>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Determinants of Deadweight Loss. Mankiw Figure 8-6</a:t>
            </a:r>
          </a:p>
        </c:rich>
      </c:tx>
      <c:layout>
        <c:manualLayout>
          <c:xMode val="factor"/>
          <c:yMode val="factor"/>
          <c:x val="0.0055"/>
          <c:y val="-0.0205"/>
        </c:manualLayout>
      </c:layout>
      <c:spPr>
        <a:noFill/>
        <a:ln>
          <a:noFill/>
        </a:ln>
      </c:spPr>
    </c:title>
    <c:plotArea>
      <c:layout>
        <c:manualLayout>
          <c:xMode val="edge"/>
          <c:yMode val="edge"/>
          <c:x val="0.0425"/>
          <c:y val="0.11"/>
          <c:w val="0.9575"/>
          <c:h val="0.81075"/>
        </c:manualLayout>
      </c:layout>
      <c:areaChart>
        <c:grouping val="standard"/>
        <c:varyColors val="0"/>
        <c:ser>
          <c:idx val="1"/>
          <c:order val="4"/>
          <c:tx>
            <c:v>Deadweight Loss</c:v>
          </c:tx>
          <c:extLst>
            <c:ext xmlns:c14="http://schemas.microsoft.com/office/drawing/2007/8/2/chart" uri="{6F2FDCE9-48DA-4B69-8628-5D25D57E5C99}">
              <c14:invertSolidFillFmt>
                <c14:spPr>
                  <a:solidFill>
                    <a:srgbClr val="000000"/>
                  </a:solidFill>
                </c14:spPr>
              </c14:invertSolidFillFmt>
            </c:ext>
          </c:extLst>
          <c:cat>
            <c:numRef>
              <c:f>'Tax Incidence &amp; Elasticities'!$AB$2:$AB$42</c:f>
              <c:numCache/>
            </c:numRef>
          </c:cat>
          <c:val>
            <c:numRef>
              <c:f>'Tax Incidence &amp; Elasticities'!$AI$2:$AI$42</c:f>
              <c:numCache/>
            </c:numRef>
          </c:val>
        </c:ser>
        <c:ser>
          <c:idx val="2"/>
          <c:order val="5"/>
          <c:tx>
            <c:v>Supply Curve</c:v>
          </c:tx>
          <c:spPr>
            <a:solidFill>
              <a:srgbClr val="FFFFFF"/>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'Tax Incidence &amp; Elasticities'!$AB$2:$AB$42</c:f>
              <c:numCache/>
            </c:numRef>
          </c:cat>
          <c:val>
            <c:numRef>
              <c:f>'Tax Incidence &amp; Elasticities'!$AE$2:$AE$42</c:f>
              <c:numCache/>
            </c:numRef>
          </c:val>
        </c:ser>
        <c:axId val="22381193"/>
        <c:axId val="104146"/>
      </c:areaChart>
      <c:lineChart>
        <c:grouping val="standard"/>
        <c:varyColors val="0"/>
        <c:ser>
          <c:idx val="0"/>
          <c:order val="0"/>
          <c:tx>
            <c:v>Demand Curve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'Tax Incidence &amp; Elasticities'!$AB$2:$AB$42</c:f>
              <c:numCache/>
            </c:numRef>
          </c:cat>
          <c:val>
            <c:numRef>
              <c:f>'Tax Incidence &amp; Elasticities'!$AC$2:$AC$42</c:f>
              <c:numCache/>
            </c:numRef>
          </c:val>
          <c:smooth val="0"/>
        </c:ser>
        <c:ser>
          <c:idx val="4"/>
          <c:order val="1"/>
          <c:tx>
            <c:v>Initial Price &amp; Quantity</c:v>
          </c:tx>
          <c:extLst>
            <c:ext xmlns:c14="http://schemas.microsoft.com/office/drawing/2007/8/2/chart" uri="{6F2FDCE9-48DA-4B69-8628-5D25D57E5C99}">
              <c14:invertSolidFillFmt>
                <c14:spPr>
                  <a:solidFill>
                    <a:srgbClr val="000000"/>
                  </a:solidFill>
                </c14:spPr>
              </c14:invertSolidFillFmt>
            </c:ext>
          </c:extLst>
          <c:marker>
            <c:symbol val="none"/>
          </c:marker>
          <c:cat>
            <c:numRef>
              <c:f>'Tax Incidence &amp; Elasticities'!$AB$2:$AB$42</c:f>
              <c:numCache/>
            </c:numRef>
          </c:cat>
          <c:val>
            <c:numRef>
              <c:f>'Tax Incidence &amp; Elasticities'!$AF$2:$AF$42</c:f>
              <c:numCache/>
            </c:numRef>
          </c:val>
          <c:smooth val="0"/>
        </c:ser>
        <c:ser>
          <c:idx val="5"/>
          <c:order val="2"/>
          <c:tx>
            <c:v>Price Buyers Pay (Gross)</c:v>
          </c:tx>
          <c:extLst>
            <c:ext xmlns:c14="http://schemas.microsoft.com/office/drawing/2007/8/2/chart" uri="{6F2FDCE9-48DA-4B69-8628-5D25D57E5C99}">
              <c14:invertSolidFillFmt>
                <c14:spPr>
                  <a:solidFill>
                    <a:srgbClr val="000000"/>
                  </a:solidFill>
                </c14:spPr>
              </c14:invertSolidFillFmt>
            </c:ext>
          </c:extLst>
          <c:marker>
            <c:symbol val="none"/>
          </c:marker>
          <c:cat>
            <c:numRef>
              <c:f>'Tax Incidence &amp; Elasticities'!$AB$2:$AB$42</c:f>
              <c:numCache/>
            </c:numRef>
          </c:cat>
          <c:val>
            <c:numRef>
              <c:f>'Tax Incidence &amp; Elasticities'!$AG$2:$AG$42</c:f>
              <c:numCache/>
            </c:numRef>
          </c:val>
          <c:smooth val="0"/>
        </c:ser>
        <c:ser>
          <c:idx val="6"/>
          <c:order val="3"/>
          <c:tx>
            <c:v>Price Sellers Receive (Net)</c:v>
          </c:tx>
          <c:extLst>
            <c:ext xmlns:c14="http://schemas.microsoft.com/office/drawing/2007/8/2/chart" uri="{6F2FDCE9-48DA-4B69-8628-5D25D57E5C99}">
              <c14:invertSolidFillFmt>
                <c14:spPr>
                  <a:solidFill>
                    <a:srgbClr val="000000"/>
                  </a:solidFill>
                </c14:spPr>
              </c14:invertSolidFillFmt>
            </c:ext>
          </c:extLst>
          <c:marker>
            <c:symbol val="none"/>
          </c:marker>
          <c:cat>
            <c:numRef>
              <c:f>'Tax Incidence &amp; Elasticities'!$AB$2:$AB$42</c:f>
              <c:numCache/>
            </c:numRef>
          </c:cat>
          <c:val>
            <c:numRef>
              <c:f>'Tax Incidence &amp; Elasticities'!$AH$2:$AH$42</c:f>
              <c:numCache/>
            </c:numRef>
          </c:val>
          <c:smooth val="0"/>
        </c:ser>
        <c:axId val="22381193"/>
        <c:axId val="104146"/>
      </c:lineChart>
      <c:catAx>
        <c:axId val="22381193"/>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spPr>
          <a:ln w="25400">
            <a:solidFill/>
          </a:ln>
        </c:spPr>
        <c:crossAx val="104146"/>
        <c:crosses val="autoZero"/>
        <c:auto val="1"/>
        <c:lblOffset val="100"/>
        <c:tickLblSkip val="5"/>
        <c:tickMarkSkip val="5"/>
        <c:noMultiLvlLbl val="0"/>
      </c:catAx>
      <c:valAx>
        <c:axId val="104146"/>
        <c:scaling>
          <c:orientation val="minMax"/>
          <c:max val="30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spPr>
          <a:ln w="25400">
            <a:solidFill/>
          </a:ln>
        </c:spPr>
        <c:crossAx val="22381193"/>
        <c:crossesAt val="1"/>
        <c:crossBetween val="midCat"/>
        <c:dispUnits/>
      </c:valAx>
      <c:spPr>
        <a:noFill/>
        <a:ln w="25400">
          <a:solidFill>
            <a:srgbClr val="000000"/>
          </a:solidFill>
        </a:ln>
      </c:spPr>
    </c:plotArea>
    <c:legend>
      <c:legendPos val="r"/>
      <c:layout>
        <c:manualLayout>
          <c:xMode val="edge"/>
          <c:yMode val="edge"/>
          <c:x val="0.56775"/>
          <c:y val="0.1455"/>
          <c:w val="0.4045"/>
          <c:h val="0.2052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The Laffer Curve. Mankiw Figure 8-7</a:t>
            </a:r>
          </a:p>
        </c:rich>
      </c:tx>
      <c:layout/>
      <c:spPr>
        <a:noFill/>
        <a:ln>
          <a:noFill/>
        </a:ln>
      </c:spPr>
    </c:title>
    <c:plotArea>
      <c:layout>
        <c:manualLayout>
          <c:xMode val="edge"/>
          <c:yMode val="edge"/>
          <c:x val="0.0725"/>
          <c:y val="0.12125"/>
          <c:w val="0.92275"/>
          <c:h val="0.79625"/>
        </c:manualLayout>
      </c:layout>
      <c:scatterChart>
        <c:scatterStyle val="line"/>
        <c:varyColors val="0"/>
        <c:ser>
          <c:idx val="0"/>
          <c:order val="0"/>
          <c:tx>
            <c:v>Tax Revenue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'Laffer Curve'!$A$12:$A$27</c:f>
              <c:numCache/>
            </c:numRef>
          </c:xVal>
          <c:yVal>
            <c:numRef>
              <c:f>'Laffer Curve'!$B$12:$B$27</c:f>
              <c:numCache/>
            </c:numRef>
          </c:yVal>
          <c:smooth val="0"/>
        </c:ser>
        <c:ser>
          <c:idx val="1"/>
          <c:order val="1"/>
          <c:tx>
            <c:v>Deadweight Loss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'Laffer Curve'!$A$12:$A$27</c:f>
              <c:numCache/>
            </c:numRef>
          </c:xVal>
          <c:yVal>
            <c:numRef>
              <c:f>'Laffer Curve'!$C$12:$C$27</c:f>
              <c:numCache/>
            </c:numRef>
          </c:yVal>
          <c:smooth val="0"/>
        </c:ser>
        <c:axId val="937315"/>
        <c:axId val="8435836"/>
      </c:scatterChart>
      <c:valAx>
        <c:axId val="937315"/>
        <c:scaling>
          <c:orientation val="minMax"/>
          <c:max val="350"/>
          <c:min val="0"/>
        </c:scaling>
        <c:axPos val="b"/>
        <c:title>
          <c:tx>
            <c:rich>
              <a:bodyPr vert="horz" rot="0" anchor="ctr"/>
              <a:lstStyle/>
              <a:p>
                <a:pPr algn="ctr">
                  <a:defRPr/>
                </a:pPr>
                <a:r>
                  <a:rPr lang="en-US" cap="none" sz="1100" b="1" i="0" u="none" baseline="0">
                    <a:latin typeface="Times New Roman"/>
                    <a:ea typeface="Times New Roman"/>
                    <a:cs typeface="Times New Roman"/>
                  </a:rPr>
                  <a:t>Tax Size ($ per unit)</a:t>
                </a:r>
              </a:p>
            </c:rich>
          </c:tx>
          <c:layout/>
          <c:overlay val="0"/>
          <c:spPr>
            <a:noFill/>
            <a:ln>
              <a:noFill/>
            </a:ln>
          </c:spPr>
        </c:title>
        <c:delete val="0"/>
        <c:numFmt formatCode="General" sourceLinked="1"/>
        <c:majorTickMark val="out"/>
        <c:minorTickMark val="none"/>
        <c:tickLblPos val="nextTo"/>
        <c:crossAx val="8435836"/>
        <c:crosses val="autoZero"/>
        <c:crossBetween val="midCat"/>
        <c:dispUnits/>
        <c:majorUnit val="50"/>
      </c:valAx>
      <c:valAx>
        <c:axId val="8435836"/>
        <c:scaling>
          <c:orientation val="minMax"/>
          <c:max val="5000"/>
          <c:min val="0"/>
        </c:scaling>
        <c:axPos val="l"/>
        <c:title>
          <c:tx>
            <c:rich>
              <a:bodyPr vert="horz" rot="-5400000" anchor="ctr"/>
              <a:lstStyle/>
              <a:p>
                <a:pPr algn="ctr">
                  <a:defRPr/>
                </a:pPr>
                <a:r>
                  <a:rPr lang="en-US" cap="none" sz="1100" b="1" i="0" u="none" baseline="0">
                    <a:latin typeface="Times New Roman"/>
                    <a:ea typeface="Times New Roman"/>
                    <a:cs typeface="Times New Roman"/>
                  </a:rPr>
                  <a:t>Revenue &amp; Deadweight Loss</a:t>
                </a:r>
              </a:p>
            </c:rich>
          </c:tx>
          <c:layout/>
          <c:overlay val="0"/>
          <c:spPr>
            <a:noFill/>
            <a:ln>
              <a:noFill/>
            </a:ln>
          </c:spPr>
        </c:title>
        <c:delete val="0"/>
        <c:numFmt formatCode="General" sourceLinked="1"/>
        <c:majorTickMark val="out"/>
        <c:minorTickMark val="none"/>
        <c:tickLblPos val="nextTo"/>
        <c:crossAx val="937315"/>
        <c:crosses val="autoZero"/>
        <c:crossBetween val="midCat"/>
        <c:dispUnits/>
      </c:valAx>
      <c:spPr>
        <a:noFill/>
        <a:ln>
          <a:noFill/>
        </a:ln>
      </c:spPr>
    </c:plotArea>
    <c:legend>
      <c:legendPos val="r"/>
      <c:layout>
        <c:manualLayout>
          <c:xMode val="edge"/>
          <c:yMode val="edge"/>
          <c:x val="0.2975"/>
          <c:y val="0.092"/>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12</xdr:col>
      <xdr:colOff>28575</xdr:colOff>
      <xdr:row>5</xdr:row>
      <xdr:rowOff>76200</xdr:rowOff>
    </xdr:to>
    <xdr:sp>
      <xdr:nvSpPr>
        <xdr:cNvPr id="1" name="TextBox 1"/>
        <xdr:cNvSpPr txBox="1">
          <a:spLocks noChangeArrowheads="1"/>
        </xdr:cNvSpPr>
      </xdr:nvSpPr>
      <xdr:spPr>
        <a:xfrm>
          <a:off x="28575" y="38100"/>
          <a:ext cx="7315200" cy="895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solidFill>
                <a:srgbClr val="000080"/>
              </a:solidFill>
              <a:latin typeface="Times New Roman"/>
              <a:ea typeface="Times New Roman"/>
              <a:cs typeface="Times New Roman"/>
            </a:rPr>
            <a:t>This workbook shows:  (1) how taxes reduce consumer and producer surplus, 
(2) deadweight loss of a tax,  
(3) why some taxes cause higher deadweight loss than others, and 
(4) how tax revenue and deadweight loss vary with the size of the tax.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38100</xdr:rowOff>
    </xdr:from>
    <xdr:to>
      <xdr:col>11</xdr:col>
      <xdr:colOff>561975</xdr:colOff>
      <xdr:row>21</xdr:row>
      <xdr:rowOff>133350</xdr:rowOff>
    </xdr:to>
    <xdr:graphicFrame>
      <xdr:nvGraphicFramePr>
        <xdr:cNvPr id="1" name="Chart 1"/>
        <xdr:cNvGraphicFramePr/>
      </xdr:nvGraphicFramePr>
      <xdr:xfrm>
        <a:off x="3057525" y="38100"/>
        <a:ext cx="4057650" cy="36957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38</xdr:row>
      <xdr:rowOff>57150</xdr:rowOff>
    </xdr:from>
    <xdr:to>
      <xdr:col>11</xdr:col>
      <xdr:colOff>552450</xdr:colOff>
      <xdr:row>43</xdr:row>
      <xdr:rowOff>95250</xdr:rowOff>
    </xdr:to>
    <xdr:sp>
      <xdr:nvSpPr>
        <xdr:cNvPr id="2" name="TextBox 6"/>
        <xdr:cNvSpPr txBox="1">
          <a:spLocks noChangeArrowheads="1"/>
        </xdr:cNvSpPr>
      </xdr:nvSpPr>
      <xdr:spPr>
        <a:xfrm>
          <a:off x="19050" y="6572250"/>
          <a:ext cx="7086600"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     While demand and supply are informative when considered in isolation, there is much to be learned by putting demand and supply on the same graph.  By looking at this type of graph it is simple to see how supply and demand interact.  </a:t>
          </a:r>
        </a:p>
      </xdr:txBody>
    </xdr:sp>
    <xdr:clientData/>
  </xdr:twoCellAnchor>
  <xdr:twoCellAnchor>
    <xdr:from>
      <xdr:col>23</xdr:col>
      <xdr:colOff>190500</xdr:colOff>
      <xdr:row>4</xdr:row>
      <xdr:rowOff>85725</xdr:rowOff>
    </xdr:from>
    <xdr:to>
      <xdr:col>25</xdr:col>
      <xdr:colOff>476250</xdr:colOff>
      <xdr:row>20</xdr:row>
      <xdr:rowOff>19050</xdr:rowOff>
    </xdr:to>
    <xdr:sp>
      <xdr:nvSpPr>
        <xdr:cNvPr id="3" name="TextBox 11"/>
        <xdr:cNvSpPr txBox="1">
          <a:spLocks noChangeArrowheads="1"/>
        </xdr:cNvSpPr>
      </xdr:nvSpPr>
      <xdr:spPr>
        <a:xfrm>
          <a:off x="13830300" y="771525"/>
          <a:ext cx="1466850" cy="2676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The table shows the price at each quantity for each individual. This is done because Excel requires the "independent:" variable to be on the horizontal axis. The formulas in column AB describe the "inverse" demand curve--price as a function of price.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47625</xdr:rowOff>
    </xdr:from>
    <xdr:to>
      <xdr:col>11</xdr:col>
      <xdr:colOff>533400</xdr:colOff>
      <xdr:row>21</xdr:row>
      <xdr:rowOff>133350</xdr:rowOff>
    </xdr:to>
    <xdr:grpSp>
      <xdr:nvGrpSpPr>
        <xdr:cNvPr id="1" name="Group 12"/>
        <xdr:cNvGrpSpPr>
          <a:grpSpLocks/>
        </xdr:cNvGrpSpPr>
      </xdr:nvGrpSpPr>
      <xdr:grpSpPr>
        <a:xfrm>
          <a:off x="3048000" y="47625"/>
          <a:ext cx="4038600" cy="3686175"/>
          <a:chOff x="413" y="6"/>
          <a:chExt cx="547" cy="495"/>
        </a:xfrm>
        <a:solidFill>
          <a:srgbClr val="FFFFFF"/>
        </a:solidFill>
      </xdr:grpSpPr>
      <xdr:graphicFrame>
        <xdr:nvGraphicFramePr>
          <xdr:cNvPr id="2" name="Chart 1"/>
          <xdr:cNvGraphicFramePr/>
        </xdr:nvGraphicFramePr>
        <xdr:xfrm>
          <a:off x="413" y="6"/>
          <a:ext cx="547" cy="495"/>
        </xdr:xfrm>
        <a:graphic>
          <a:graphicData uri="http://schemas.openxmlformats.org/drawingml/2006/chart">
            <c:chart xmlns:c="http://schemas.openxmlformats.org/drawingml/2006/chart" r:id="rId1"/>
          </a:graphicData>
        </a:graphic>
      </xdr:graphicFrame>
      <xdr:sp>
        <xdr:nvSpPr>
          <xdr:cNvPr id="3" name="TextBox 3"/>
          <xdr:cNvSpPr txBox="1">
            <a:spLocks noChangeArrowheads="1"/>
          </xdr:cNvSpPr>
        </xdr:nvSpPr>
        <xdr:spPr>
          <a:xfrm>
            <a:off x="527" y="61"/>
            <a:ext cx="342" cy="72"/>
          </a:xfrm>
          <a:prstGeom prst="rect">
            <a:avLst/>
          </a:prstGeom>
          <a:noFill/>
          <a:ln w="9525" cmpd="sng">
            <a:noFill/>
          </a:ln>
        </xdr:spPr>
        <xdr:txBody>
          <a:bodyPr vertOverflow="clip" wrap="square"/>
          <a:p>
            <a:pPr algn="l">
              <a:defRPr/>
            </a:pPr>
            <a:r>
              <a:rPr lang="en-US" cap="none" sz="1000" b="0" i="0" u="none" baseline="0"/>
              <a:t>Points on a demand curve show the quantity that buyers are willing and able to purchase at each price.</a:t>
            </a:r>
          </a:p>
        </xdr:txBody>
      </xdr:sp>
    </xdr:grpSp>
    <xdr:clientData/>
  </xdr:twoCellAnchor>
  <xdr:twoCellAnchor>
    <xdr:from>
      <xdr:col>0</xdr:col>
      <xdr:colOff>19050</xdr:colOff>
      <xdr:row>38</xdr:row>
      <xdr:rowOff>38100</xdr:rowOff>
    </xdr:from>
    <xdr:to>
      <xdr:col>11</xdr:col>
      <xdr:colOff>552450</xdr:colOff>
      <xdr:row>43</xdr:row>
      <xdr:rowOff>76200</xdr:rowOff>
    </xdr:to>
    <xdr:sp>
      <xdr:nvSpPr>
        <xdr:cNvPr id="4" name="TextBox 6"/>
        <xdr:cNvSpPr txBox="1">
          <a:spLocks noChangeArrowheads="1"/>
        </xdr:cNvSpPr>
      </xdr:nvSpPr>
      <xdr:spPr>
        <a:xfrm>
          <a:off x="19050" y="6553200"/>
          <a:ext cx="7086600"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     The point of equilibrium is the intersection of the demand and supply curves.  This point illustrates the scenario in which the amount that the consumers are willing and able to buy coincides exactly with the amount that the suppliers are willing and able to provide.</a:t>
          </a:r>
        </a:p>
      </xdr:txBody>
    </xdr:sp>
    <xdr:clientData/>
  </xdr:twoCellAnchor>
  <xdr:twoCellAnchor>
    <xdr:from>
      <xdr:col>23</xdr:col>
      <xdr:colOff>228600</xdr:colOff>
      <xdr:row>5</xdr:row>
      <xdr:rowOff>104775</xdr:rowOff>
    </xdr:from>
    <xdr:to>
      <xdr:col>25</xdr:col>
      <xdr:colOff>514350</xdr:colOff>
      <xdr:row>21</xdr:row>
      <xdr:rowOff>38100</xdr:rowOff>
    </xdr:to>
    <xdr:sp>
      <xdr:nvSpPr>
        <xdr:cNvPr id="5" name="TextBox 11"/>
        <xdr:cNvSpPr txBox="1">
          <a:spLocks noChangeArrowheads="1"/>
        </xdr:cNvSpPr>
      </xdr:nvSpPr>
      <xdr:spPr>
        <a:xfrm>
          <a:off x="13868400" y="962025"/>
          <a:ext cx="1466850" cy="2676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The table shows the price at each quantity for each individual. This is done because Excel requires the "independent:" variable to be on the horizontal axis. The formulas in column AB describe the "inverse" demand curve--price as a function of price.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19050</xdr:rowOff>
    </xdr:from>
    <xdr:to>
      <xdr:col>12</xdr:col>
      <xdr:colOff>0</xdr:colOff>
      <xdr:row>21</xdr:row>
      <xdr:rowOff>123825</xdr:rowOff>
    </xdr:to>
    <xdr:graphicFrame>
      <xdr:nvGraphicFramePr>
        <xdr:cNvPr id="1" name="Chart 1"/>
        <xdr:cNvGraphicFramePr/>
      </xdr:nvGraphicFramePr>
      <xdr:xfrm>
        <a:off x="3028950" y="19050"/>
        <a:ext cx="4086225" cy="37052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38</xdr:row>
      <xdr:rowOff>47625</xdr:rowOff>
    </xdr:from>
    <xdr:to>
      <xdr:col>12</xdr:col>
      <xdr:colOff>0</xdr:colOff>
      <xdr:row>46</xdr:row>
      <xdr:rowOff>76200</xdr:rowOff>
    </xdr:to>
    <xdr:sp>
      <xdr:nvSpPr>
        <xdr:cNvPr id="2" name="TextBox 6"/>
        <xdr:cNvSpPr txBox="1">
          <a:spLocks noChangeArrowheads="1"/>
        </xdr:cNvSpPr>
      </xdr:nvSpPr>
      <xdr:spPr>
        <a:xfrm>
          <a:off x="19050" y="6562725"/>
          <a:ext cx="7096125" cy="1400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     It does not matter whether a tax on a good is levied on buyers or sellers of the good.  When a tax is levied on buyers, the demand curve shifts downward by the size of the tax; when it is levied on sellers, the supply curve shifts upward by that amount.  In either case, when the tax is enacted, the price paid by buyers rises, and the price received by sellers falls.  In the end, buyers and sellers share the burden of the tax, regardless of how it is levied.  To simplify our discussion the graph does not show a shift in either the supply or demand curve, although one curve must shift.
     The key result is that the tax places a wedge between the price buyers pay and the price sellers receive.  Because of this tax wedge, the quantity sold falls below the level that would be sold without a tax.  In other words, a tax on a good causes the size of the market for the good to shrink.</a:t>
          </a:r>
        </a:p>
      </xdr:txBody>
    </xdr:sp>
    <xdr:clientData/>
  </xdr:twoCellAnchor>
  <xdr:twoCellAnchor>
    <xdr:from>
      <xdr:col>23</xdr:col>
      <xdr:colOff>161925</xdr:colOff>
      <xdr:row>6</xdr:row>
      <xdr:rowOff>19050</xdr:rowOff>
    </xdr:from>
    <xdr:to>
      <xdr:col>25</xdr:col>
      <xdr:colOff>447675</xdr:colOff>
      <xdr:row>21</xdr:row>
      <xdr:rowOff>133350</xdr:rowOff>
    </xdr:to>
    <xdr:sp>
      <xdr:nvSpPr>
        <xdr:cNvPr id="3" name="TextBox 11"/>
        <xdr:cNvSpPr txBox="1">
          <a:spLocks noChangeArrowheads="1"/>
        </xdr:cNvSpPr>
      </xdr:nvSpPr>
      <xdr:spPr>
        <a:xfrm>
          <a:off x="13773150" y="1047750"/>
          <a:ext cx="1466850" cy="2686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The table shows the price at each quantity for each individual. This is done because Excel requires the "independent:" variable to be on the horizontal axis. The formulas in column AB describe the "inverse" demand curve--price as a function of price.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38100</xdr:rowOff>
    </xdr:from>
    <xdr:to>
      <xdr:col>11</xdr:col>
      <xdr:colOff>581025</xdr:colOff>
      <xdr:row>55</xdr:row>
      <xdr:rowOff>161925</xdr:rowOff>
    </xdr:to>
    <xdr:sp>
      <xdr:nvSpPr>
        <xdr:cNvPr id="1" name="TextBox 5"/>
        <xdr:cNvSpPr txBox="1">
          <a:spLocks noChangeArrowheads="1"/>
        </xdr:cNvSpPr>
      </xdr:nvSpPr>
      <xdr:spPr>
        <a:xfrm>
          <a:off x="19050" y="6553200"/>
          <a:ext cx="7086600" cy="3038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     Now let's use the tools of welfare economics to measure the gains and losses from a tax on a good.  To do this, we must take into account how the tax affects buyers, sellers, and the government.
     The benefit received by buyers in a market is measured by consumer surplus, which decreases when a tax is imposed.
     The benefit received by sellers in a market is measured by producer surplus, which also decreases when a tax is imposed.
     Since the government has no natural, market source of income, taxation is the method for a government to collect funds.  This means that a tax definitely benefits the government and the individuals on whom the government spends that money.
     Specifically, on the graph the areas are:
A = new consumer surplus
A+B+C = old consumer surplus
F = new producer surplus
D+E+F = old producer surplus
B+D = total tax revenue
C+E = deadweight loss
     The most damaging impact of a tax is the deadweight loss.  This is an area on the graph that demonstrates the amount of benefits (consumer surplus and producer surplus) that could have been generated by the market.  With the tax imposed, that benefit is lost entirely.  This creates inefficiency in the market that makes everyone except the government lose out.  While taxation is necessary for the function of governemnt, most responsible members of government seek to keep the deadweight loss as small as possible.</a:t>
          </a:r>
        </a:p>
      </xdr:txBody>
    </xdr:sp>
    <xdr:clientData/>
  </xdr:twoCellAnchor>
  <xdr:twoCellAnchor>
    <xdr:from>
      <xdr:col>23</xdr:col>
      <xdr:colOff>142875</xdr:colOff>
      <xdr:row>6</xdr:row>
      <xdr:rowOff>19050</xdr:rowOff>
    </xdr:from>
    <xdr:to>
      <xdr:col>25</xdr:col>
      <xdr:colOff>428625</xdr:colOff>
      <xdr:row>21</xdr:row>
      <xdr:rowOff>123825</xdr:rowOff>
    </xdr:to>
    <xdr:sp>
      <xdr:nvSpPr>
        <xdr:cNvPr id="2" name="TextBox 10"/>
        <xdr:cNvSpPr txBox="1">
          <a:spLocks noChangeArrowheads="1"/>
        </xdr:cNvSpPr>
      </xdr:nvSpPr>
      <xdr:spPr>
        <a:xfrm>
          <a:off x="13754100" y="1047750"/>
          <a:ext cx="1466850" cy="2676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The table shows the price at each quantity for each individual. This is done because Excel requires the "independent:" variable to be on the horizontal axis. The formulas in column AB describe the "inverse" demand curve--price as a function of price.</a:t>
          </a:r>
        </a:p>
      </xdr:txBody>
    </xdr:sp>
    <xdr:clientData/>
  </xdr:twoCellAnchor>
  <xdr:twoCellAnchor>
    <xdr:from>
      <xdr:col>5</xdr:col>
      <xdr:colOff>19050</xdr:colOff>
      <xdr:row>0</xdr:row>
      <xdr:rowOff>28575</xdr:rowOff>
    </xdr:from>
    <xdr:to>
      <xdr:col>11</xdr:col>
      <xdr:colOff>533400</xdr:colOff>
      <xdr:row>21</xdr:row>
      <xdr:rowOff>161925</xdr:rowOff>
    </xdr:to>
    <xdr:graphicFrame>
      <xdr:nvGraphicFramePr>
        <xdr:cNvPr id="3" name="Chart 1"/>
        <xdr:cNvGraphicFramePr/>
      </xdr:nvGraphicFramePr>
      <xdr:xfrm>
        <a:off x="3000375" y="28575"/>
        <a:ext cx="4057650" cy="3733800"/>
      </xdr:xfrm>
      <a:graphic>
        <a:graphicData uri="http://schemas.openxmlformats.org/drawingml/2006/chart">
          <c:chart xmlns:c="http://schemas.openxmlformats.org/drawingml/2006/chart" r:id="rId1"/>
        </a:graphicData>
      </a:graphic>
    </xdr:graphicFrame>
    <xdr:clientData/>
  </xdr:twoCellAnchor>
  <xdr:twoCellAnchor>
    <xdr:from>
      <xdr:col>6</xdr:col>
      <xdr:colOff>123825</xdr:colOff>
      <xdr:row>10</xdr:row>
      <xdr:rowOff>57150</xdr:rowOff>
    </xdr:from>
    <xdr:to>
      <xdr:col>6</xdr:col>
      <xdr:colOff>238125</xdr:colOff>
      <xdr:row>11</xdr:row>
      <xdr:rowOff>38100</xdr:rowOff>
    </xdr:to>
    <xdr:sp>
      <xdr:nvSpPr>
        <xdr:cNvPr id="4" name="TextBox 17"/>
        <xdr:cNvSpPr txBox="1">
          <a:spLocks noChangeArrowheads="1"/>
        </xdr:cNvSpPr>
      </xdr:nvSpPr>
      <xdr:spPr>
        <a:xfrm>
          <a:off x="3695700" y="1771650"/>
          <a:ext cx="1143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imes New Roman"/>
              <a:ea typeface="Times New Roman"/>
              <a:cs typeface="Times New Roman"/>
            </a:rPr>
            <a:t>A</a:t>
          </a:r>
        </a:p>
      </xdr:txBody>
    </xdr:sp>
    <xdr:clientData/>
  </xdr:twoCellAnchor>
  <xdr:twoCellAnchor>
    <xdr:from>
      <xdr:col>6</xdr:col>
      <xdr:colOff>133350</xdr:colOff>
      <xdr:row>15</xdr:row>
      <xdr:rowOff>85725</xdr:rowOff>
    </xdr:from>
    <xdr:to>
      <xdr:col>6</xdr:col>
      <xdr:colOff>238125</xdr:colOff>
      <xdr:row>16</xdr:row>
      <xdr:rowOff>47625</xdr:rowOff>
    </xdr:to>
    <xdr:sp>
      <xdr:nvSpPr>
        <xdr:cNvPr id="5" name="TextBox 18"/>
        <xdr:cNvSpPr txBox="1">
          <a:spLocks noChangeArrowheads="1"/>
        </xdr:cNvSpPr>
      </xdr:nvSpPr>
      <xdr:spPr>
        <a:xfrm>
          <a:off x="3705225" y="2657475"/>
          <a:ext cx="1047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imes New Roman"/>
              <a:ea typeface="Times New Roman"/>
              <a:cs typeface="Times New Roman"/>
            </a:rPr>
            <a:t>F</a:t>
          </a:r>
        </a:p>
      </xdr:txBody>
    </xdr:sp>
    <xdr:clientData/>
  </xdr:twoCellAnchor>
  <xdr:twoCellAnchor>
    <xdr:from>
      <xdr:col>6</xdr:col>
      <xdr:colOff>104775</xdr:colOff>
      <xdr:row>12</xdr:row>
      <xdr:rowOff>28575</xdr:rowOff>
    </xdr:from>
    <xdr:to>
      <xdr:col>6</xdr:col>
      <xdr:colOff>238125</xdr:colOff>
      <xdr:row>12</xdr:row>
      <xdr:rowOff>161925</xdr:rowOff>
    </xdr:to>
    <xdr:sp>
      <xdr:nvSpPr>
        <xdr:cNvPr id="6" name="TextBox 19"/>
        <xdr:cNvSpPr txBox="1">
          <a:spLocks noChangeArrowheads="1"/>
        </xdr:cNvSpPr>
      </xdr:nvSpPr>
      <xdr:spPr>
        <a:xfrm>
          <a:off x="3676650" y="2085975"/>
          <a:ext cx="1333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imes New Roman"/>
              <a:ea typeface="Times New Roman"/>
              <a:cs typeface="Times New Roman"/>
            </a:rPr>
            <a:t>B</a:t>
          </a:r>
        </a:p>
      </xdr:txBody>
    </xdr:sp>
    <xdr:clientData/>
  </xdr:twoCellAnchor>
  <xdr:twoCellAnchor>
    <xdr:from>
      <xdr:col>8</xdr:col>
      <xdr:colOff>152400</xdr:colOff>
      <xdr:row>10</xdr:row>
      <xdr:rowOff>104775</xdr:rowOff>
    </xdr:from>
    <xdr:to>
      <xdr:col>8</xdr:col>
      <xdr:colOff>276225</xdr:colOff>
      <xdr:row>11</xdr:row>
      <xdr:rowOff>57150</xdr:rowOff>
    </xdr:to>
    <xdr:sp>
      <xdr:nvSpPr>
        <xdr:cNvPr id="7" name="TextBox 20"/>
        <xdr:cNvSpPr txBox="1">
          <a:spLocks noChangeArrowheads="1"/>
        </xdr:cNvSpPr>
      </xdr:nvSpPr>
      <xdr:spPr>
        <a:xfrm>
          <a:off x="4905375" y="18192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imes New Roman"/>
              <a:ea typeface="Times New Roman"/>
              <a:cs typeface="Times New Roman"/>
            </a:rPr>
            <a:t>C</a:t>
          </a:r>
        </a:p>
      </xdr:txBody>
    </xdr:sp>
    <xdr:clientData/>
  </xdr:twoCellAnchor>
  <xdr:twoCellAnchor>
    <xdr:from>
      <xdr:col>6</xdr:col>
      <xdr:colOff>114300</xdr:colOff>
      <xdr:row>14</xdr:row>
      <xdr:rowOff>28575</xdr:rowOff>
    </xdr:from>
    <xdr:to>
      <xdr:col>6</xdr:col>
      <xdr:colOff>238125</xdr:colOff>
      <xdr:row>15</xdr:row>
      <xdr:rowOff>0</xdr:rowOff>
    </xdr:to>
    <xdr:sp>
      <xdr:nvSpPr>
        <xdr:cNvPr id="8" name="TextBox 21"/>
        <xdr:cNvSpPr txBox="1">
          <a:spLocks noChangeArrowheads="1"/>
        </xdr:cNvSpPr>
      </xdr:nvSpPr>
      <xdr:spPr>
        <a:xfrm>
          <a:off x="3686175" y="2428875"/>
          <a:ext cx="1238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imes New Roman"/>
              <a:ea typeface="Times New Roman"/>
              <a:cs typeface="Times New Roman"/>
            </a:rPr>
            <a:t>D</a:t>
          </a:r>
        </a:p>
      </xdr:txBody>
    </xdr:sp>
    <xdr:clientData/>
  </xdr:twoCellAnchor>
  <xdr:twoCellAnchor>
    <xdr:from>
      <xdr:col>7</xdr:col>
      <xdr:colOff>495300</xdr:colOff>
      <xdr:row>11</xdr:row>
      <xdr:rowOff>57150</xdr:rowOff>
    </xdr:from>
    <xdr:to>
      <xdr:col>8</xdr:col>
      <xdr:colOff>152400</xdr:colOff>
      <xdr:row>13</xdr:row>
      <xdr:rowOff>57150</xdr:rowOff>
    </xdr:to>
    <xdr:sp>
      <xdr:nvSpPr>
        <xdr:cNvPr id="9" name="Line 22"/>
        <xdr:cNvSpPr>
          <a:spLocks/>
        </xdr:cNvSpPr>
      </xdr:nvSpPr>
      <xdr:spPr>
        <a:xfrm flipH="1">
          <a:off x="4657725" y="1943100"/>
          <a:ext cx="24765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209550</xdr:colOff>
      <xdr:row>16</xdr:row>
      <xdr:rowOff>57150</xdr:rowOff>
    </xdr:from>
    <xdr:to>
      <xdr:col>8</xdr:col>
      <xdr:colOff>333375</xdr:colOff>
      <xdr:row>17</xdr:row>
      <xdr:rowOff>19050</xdr:rowOff>
    </xdr:to>
    <xdr:sp>
      <xdr:nvSpPr>
        <xdr:cNvPr id="10" name="TextBox 23"/>
        <xdr:cNvSpPr txBox="1">
          <a:spLocks noChangeArrowheads="1"/>
        </xdr:cNvSpPr>
      </xdr:nvSpPr>
      <xdr:spPr>
        <a:xfrm>
          <a:off x="4962525" y="2800350"/>
          <a:ext cx="1238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imes New Roman"/>
              <a:ea typeface="Times New Roman"/>
              <a:cs typeface="Times New Roman"/>
            </a:rPr>
            <a:t>E</a:t>
          </a:r>
        </a:p>
      </xdr:txBody>
    </xdr:sp>
    <xdr:clientData/>
  </xdr:twoCellAnchor>
  <xdr:twoCellAnchor>
    <xdr:from>
      <xdr:col>7</xdr:col>
      <xdr:colOff>390525</xdr:colOff>
      <xdr:row>14</xdr:row>
      <xdr:rowOff>19050</xdr:rowOff>
    </xdr:from>
    <xdr:to>
      <xdr:col>8</xdr:col>
      <xdr:colOff>209550</xdr:colOff>
      <xdr:row>16</xdr:row>
      <xdr:rowOff>47625</xdr:rowOff>
    </xdr:to>
    <xdr:sp>
      <xdr:nvSpPr>
        <xdr:cNvPr id="11" name="Line 24"/>
        <xdr:cNvSpPr>
          <a:spLocks/>
        </xdr:cNvSpPr>
      </xdr:nvSpPr>
      <xdr:spPr>
        <a:xfrm flipH="1" flipV="1">
          <a:off x="4552950" y="2419350"/>
          <a:ext cx="409575"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28575</xdr:rowOff>
    </xdr:from>
    <xdr:to>
      <xdr:col>11</xdr:col>
      <xdr:colOff>590550</xdr:colOff>
      <xdr:row>22</xdr:row>
      <xdr:rowOff>9525</xdr:rowOff>
    </xdr:to>
    <xdr:graphicFrame>
      <xdr:nvGraphicFramePr>
        <xdr:cNvPr id="1" name="Chart 2"/>
        <xdr:cNvGraphicFramePr/>
      </xdr:nvGraphicFramePr>
      <xdr:xfrm>
        <a:off x="3067050" y="28575"/>
        <a:ext cx="4229100" cy="37528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38</xdr:row>
      <xdr:rowOff>57150</xdr:rowOff>
    </xdr:from>
    <xdr:to>
      <xdr:col>12</xdr:col>
      <xdr:colOff>19050</xdr:colOff>
      <xdr:row>43</xdr:row>
      <xdr:rowOff>95250</xdr:rowOff>
    </xdr:to>
    <xdr:sp>
      <xdr:nvSpPr>
        <xdr:cNvPr id="2" name="TextBox 8"/>
        <xdr:cNvSpPr txBox="1">
          <a:spLocks noChangeArrowheads="1"/>
        </xdr:cNvSpPr>
      </xdr:nvSpPr>
      <xdr:spPr>
        <a:xfrm>
          <a:off x="19050" y="6572250"/>
          <a:ext cx="7315200"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     A tax has a deadweight loss because it induces buyers and sellers to change their behavior.  The tax raises the price paid by buyers, so they consume less.  At the same time, the tax lowers the price received by sellers, so they produce less.  Because of these changes in behavior, the size of the market shrinks below the optimum.  The elasticities of supply and demand measure how much sellers and buyers respond to the changes in the price and, therefore, determine how much the tax distorts the market outcome.  Hence, the greater the elasticities of supply and demand, the greater the deadweight loss of a tax.</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47625</xdr:rowOff>
    </xdr:from>
    <xdr:to>
      <xdr:col>11</xdr:col>
      <xdr:colOff>390525</xdr:colOff>
      <xdr:row>21</xdr:row>
      <xdr:rowOff>152400</xdr:rowOff>
    </xdr:to>
    <xdr:graphicFrame>
      <xdr:nvGraphicFramePr>
        <xdr:cNvPr id="1" name="Chart 3"/>
        <xdr:cNvGraphicFramePr/>
      </xdr:nvGraphicFramePr>
      <xdr:xfrm>
        <a:off x="3943350" y="47625"/>
        <a:ext cx="3352800" cy="37052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38</xdr:row>
      <xdr:rowOff>57150</xdr:rowOff>
    </xdr:from>
    <xdr:to>
      <xdr:col>11</xdr:col>
      <xdr:colOff>390525</xdr:colOff>
      <xdr:row>43</xdr:row>
      <xdr:rowOff>95250</xdr:rowOff>
    </xdr:to>
    <xdr:sp>
      <xdr:nvSpPr>
        <xdr:cNvPr id="2" name="TextBox 10"/>
        <xdr:cNvSpPr txBox="1">
          <a:spLocks noChangeArrowheads="1"/>
        </xdr:cNvSpPr>
      </xdr:nvSpPr>
      <xdr:spPr>
        <a:xfrm>
          <a:off x="19050" y="6572250"/>
          <a:ext cx="7277100"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     The Laffer Curve demonstrates that as tax rates increase then tax revenue also increases, but only to a point.  After tax rates reach a certain level, there emerges a disincentive to work which decreases tax revenue rather than increases it.  This phenomenon is described in the Laffer Curve.  When workers must choose between working overtime but moving up a tax bracket and spending most of their newly earned wages to pay for the tax increase or working less and just taking what they can get in their current tax bracket, many workers will choose the later option.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AN50"/>
  <sheetViews>
    <sheetView tabSelected="1" workbookViewId="0" topLeftCell="A1">
      <selection activeCell="A1" sqref="A1"/>
    </sheetView>
  </sheetViews>
  <sheetFormatPr defaultColWidth="9.140625" defaultRowHeight="15"/>
  <sheetData>
    <row r="1" spans="1:40" ht="13.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3.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3.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13.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3.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3.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13.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13.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1:40" ht="13.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ht="13.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ht="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ht="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sheetData>
  <printOptions/>
  <pageMargins left="0.75" right="0.75" top="1" bottom="1" header="0.5" footer="0.5"/>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P324"/>
  <sheetViews>
    <sheetView workbookViewId="0" topLeftCell="A1">
      <selection activeCell="D28" sqref="D28"/>
    </sheetView>
  </sheetViews>
  <sheetFormatPr defaultColWidth="9.140625" defaultRowHeight="15"/>
  <cols>
    <col min="1" max="1" width="8.8515625" style="1" customWidth="1"/>
    <col min="2" max="2" width="9.7109375" style="1" bestFit="1" customWidth="1"/>
    <col min="3" max="27" width="8.8515625" style="1" customWidth="1"/>
    <col min="28" max="28" width="9.7109375" style="1" bestFit="1" customWidth="1"/>
    <col min="29" max="40" width="8.8515625" style="1" customWidth="1"/>
    <col min="41" max="16384" width="9.140625" style="1" customWidth="1"/>
  </cols>
  <sheetData>
    <row r="1" spans="1:42" ht="13.5" customHeight="1">
      <c r="A1" s="24"/>
      <c r="B1" s="24"/>
      <c r="C1" s="24"/>
      <c r="D1" s="24"/>
      <c r="E1" s="24"/>
      <c r="F1" s="24"/>
      <c r="G1" s="24"/>
      <c r="H1" s="24"/>
      <c r="I1" s="24"/>
      <c r="J1" s="24"/>
      <c r="K1" s="24"/>
      <c r="L1" s="24"/>
      <c r="M1" s="24"/>
      <c r="N1" s="24"/>
      <c r="O1" s="24"/>
      <c r="P1" s="82"/>
      <c r="Q1" s="82"/>
      <c r="R1" s="82"/>
      <c r="S1" s="82"/>
      <c r="T1" s="82"/>
      <c r="U1" s="82"/>
      <c r="V1" s="82"/>
      <c r="W1" s="82"/>
      <c r="X1" s="82"/>
      <c r="Y1" s="82"/>
      <c r="Z1" s="82"/>
      <c r="AA1" s="82"/>
      <c r="AB1" s="82"/>
      <c r="AC1" s="24"/>
      <c r="AD1" s="82"/>
      <c r="AE1" s="82"/>
      <c r="AF1" s="82"/>
      <c r="AG1" s="82"/>
      <c r="AH1" s="82"/>
      <c r="AI1" s="82"/>
      <c r="AJ1" s="82"/>
      <c r="AK1" s="82"/>
      <c r="AL1" s="82"/>
      <c r="AM1" s="82"/>
      <c r="AN1" s="82"/>
      <c r="AO1" s="82"/>
      <c r="AP1" s="82"/>
    </row>
    <row r="2" spans="1:42" ht="13.5"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3" t="s">
        <v>1</v>
      </c>
      <c r="AB2" s="84" t="s">
        <v>2</v>
      </c>
      <c r="AC2" s="85" t="s">
        <v>3</v>
      </c>
      <c r="AD2" s="82"/>
      <c r="AE2" s="82"/>
      <c r="AF2" s="82"/>
      <c r="AG2" s="82"/>
      <c r="AH2" s="82"/>
      <c r="AI2" s="82"/>
      <c r="AJ2" s="82"/>
      <c r="AK2" s="82"/>
      <c r="AL2" s="82"/>
      <c r="AM2" s="82"/>
      <c r="AN2" s="82"/>
      <c r="AO2" s="82"/>
      <c r="AP2" s="82"/>
    </row>
    <row r="3" spans="1:42" ht="13.5"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6">
        <v>0</v>
      </c>
      <c r="AB3" s="87">
        <f aca="true" t="shared" si="0" ref="AB3:AB34">300-5*AA3</f>
        <v>300</v>
      </c>
      <c r="AC3" s="42">
        <f>60+3*AA3</f>
        <v>60</v>
      </c>
      <c r="AD3" s="82"/>
      <c r="AE3" s="82"/>
      <c r="AF3" s="82"/>
      <c r="AG3" s="82"/>
      <c r="AH3" s="82"/>
      <c r="AI3" s="82"/>
      <c r="AJ3" s="82"/>
      <c r="AK3" s="82"/>
      <c r="AL3" s="82"/>
      <c r="AM3" s="82"/>
      <c r="AN3" s="82"/>
      <c r="AO3" s="82"/>
      <c r="AP3" s="82"/>
    </row>
    <row r="4" spans="1:42" ht="13.5"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6">
        <f aca="true" t="shared" si="1" ref="AA4:AA35">AA3+1</f>
        <v>1</v>
      </c>
      <c r="AB4" s="87">
        <f t="shared" si="0"/>
        <v>295</v>
      </c>
      <c r="AC4" s="42">
        <f aca="true" t="shared" si="2" ref="AC4:AC67">60+3*AA4</f>
        <v>63</v>
      </c>
      <c r="AD4" s="82"/>
      <c r="AE4" s="82"/>
      <c r="AF4" s="82"/>
      <c r="AG4" s="82"/>
      <c r="AH4" s="82"/>
      <c r="AI4" s="82"/>
      <c r="AJ4" s="82"/>
      <c r="AK4" s="82"/>
      <c r="AL4" s="82"/>
      <c r="AM4" s="82"/>
      <c r="AN4" s="82"/>
      <c r="AO4" s="82"/>
      <c r="AP4" s="82"/>
    </row>
    <row r="5" spans="1:42" ht="13.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6">
        <f t="shared" si="1"/>
        <v>2</v>
      </c>
      <c r="AB5" s="87">
        <f t="shared" si="0"/>
        <v>290</v>
      </c>
      <c r="AC5" s="42">
        <f t="shared" si="2"/>
        <v>66</v>
      </c>
      <c r="AD5" s="82"/>
      <c r="AE5" s="82"/>
      <c r="AF5" s="82"/>
      <c r="AG5" s="82"/>
      <c r="AH5" s="82"/>
      <c r="AI5" s="82"/>
      <c r="AJ5" s="82"/>
      <c r="AK5" s="82"/>
      <c r="AL5" s="82"/>
      <c r="AM5" s="82"/>
      <c r="AN5" s="82"/>
      <c r="AO5" s="82"/>
      <c r="AP5" s="82"/>
    </row>
    <row r="6" spans="1:42" ht="13.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6">
        <f t="shared" si="1"/>
        <v>3</v>
      </c>
      <c r="AB6" s="87">
        <f t="shared" si="0"/>
        <v>285</v>
      </c>
      <c r="AC6" s="42">
        <f t="shared" si="2"/>
        <v>69</v>
      </c>
      <c r="AD6" s="82"/>
      <c r="AE6" s="82"/>
      <c r="AF6" s="82"/>
      <c r="AG6" s="82"/>
      <c r="AH6" s="82"/>
      <c r="AI6" s="82"/>
      <c r="AJ6" s="82"/>
      <c r="AK6" s="82"/>
      <c r="AL6" s="82"/>
      <c r="AM6" s="82"/>
      <c r="AN6" s="82"/>
      <c r="AO6" s="82"/>
      <c r="AP6" s="82"/>
    </row>
    <row r="7" spans="1:42" ht="13.5" customHeight="1" thickBot="1">
      <c r="A7" s="82"/>
      <c r="B7" s="82"/>
      <c r="C7" s="82"/>
      <c r="D7" s="82"/>
      <c r="E7" s="82"/>
      <c r="F7" s="82"/>
      <c r="G7" s="82"/>
      <c r="H7" s="82"/>
      <c r="I7" s="82"/>
      <c r="J7" s="82"/>
      <c r="K7" s="82"/>
      <c r="L7" s="82"/>
      <c r="M7" s="82"/>
      <c r="N7" s="82"/>
      <c r="O7" s="82"/>
      <c r="P7" s="82"/>
      <c r="Q7" s="82"/>
      <c r="R7" s="82"/>
      <c r="S7" s="82"/>
      <c r="T7" s="82"/>
      <c r="U7" s="82"/>
      <c r="V7" s="82"/>
      <c r="W7" s="82"/>
      <c r="X7" s="82"/>
      <c r="Y7" s="82"/>
      <c r="Z7" s="82"/>
      <c r="AA7" s="86">
        <f t="shared" si="1"/>
        <v>4</v>
      </c>
      <c r="AB7" s="87">
        <f t="shared" si="0"/>
        <v>280</v>
      </c>
      <c r="AC7" s="42">
        <f t="shared" si="2"/>
        <v>72</v>
      </c>
      <c r="AD7" s="82"/>
      <c r="AE7" s="82"/>
      <c r="AF7" s="82"/>
      <c r="AG7" s="82"/>
      <c r="AH7" s="82"/>
      <c r="AI7" s="82"/>
      <c r="AJ7" s="82"/>
      <c r="AK7" s="82"/>
      <c r="AL7" s="82"/>
      <c r="AM7" s="82"/>
      <c r="AN7" s="82"/>
      <c r="AO7" s="82"/>
      <c r="AP7" s="82"/>
    </row>
    <row r="8" spans="1:42" ht="13.5" customHeight="1" thickTop="1">
      <c r="A8" s="111" t="s">
        <v>7</v>
      </c>
      <c r="B8" s="112"/>
      <c r="C8" s="113"/>
      <c r="D8" s="82"/>
      <c r="E8" s="82"/>
      <c r="F8" s="82"/>
      <c r="G8" s="82"/>
      <c r="H8" s="82"/>
      <c r="I8" s="82"/>
      <c r="J8" s="82"/>
      <c r="K8" s="82"/>
      <c r="L8" s="82"/>
      <c r="M8" s="82"/>
      <c r="N8" s="82"/>
      <c r="O8" s="82"/>
      <c r="P8" s="82"/>
      <c r="Q8" s="82"/>
      <c r="R8" s="82"/>
      <c r="S8" s="82"/>
      <c r="T8" s="82"/>
      <c r="U8" s="82"/>
      <c r="V8" s="82"/>
      <c r="W8" s="82"/>
      <c r="X8" s="82"/>
      <c r="Y8" s="82"/>
      <c r="Z8" s="82"/>
      <c r="AA8" s="86">
        <f t="shared" si="1"/>
        <v>5</v>
      </c>
      <c r="AB8" s="87">
        <f t="shared" si="0"/>
        <v>275</v>
      </c>
      <c r="AC8" s="42">
        <f t="shared" si="2"/>
        <v>75</v>
      </c>
      <c r="AD8" s="82"/>
      <c r="AE8" s="82"/>
      <c r="AF8" s="82"/>
      <c r="AG8" s="82"/>
      <c r="AH8" s="82"/>
      <c r="AI8" s="82"/>
      <c r="AJ8" s="82"/>
      <c r="AK8" s="82"/>
      <c r="AL8" s="82"/>
      <c r="AM8" s="82"/>
      <c r="AN8" s="82"/>
      <c r="AO8" s="82"/>
      <c r="AP8" s="82"/>
    </row>
    <row r="9" spans="1:42" ht="13.5" customHeight="1" thickBot="1">
      <c r="A9" s="114" t="s">
        <v>4</v>
      </c>
      <c r="B9" s="115"/>
      <c r="C9" s="116"/>
      <c r="D9" s="82"/>
      <c r="E9" s="82"/>
      <c r="F9" s="82"/>
      <c r="G9" s="82"/>
      <c r="H9" s="82"/>
      <c r="I9" s="82"/>
      <c r="J9" s="82"/>
      <c r="K9" s="82"/>
      <c r="L9" s="82"/>
      <c r="M9" s="82"/>
      <c r="N9" s="82"/>
      <c r="O9" s="82"/>
      <c r="P9" s="82"/>
      <c r="Q9" s="82"/>
      <c r="R9" s="82"/>
      <c r="S9" s="82"/>
      <c r="T9" s="82"/>
      <c r="U9" s="82"/>
      <c r="V9" s="82"/>
      <c r="W9" s="82"/>
      <c r="X9" s="82"/>
      <c r="Y9" s="82"/>
      <c r="Z9" s="82"/>
      <c r="AA9" s="86">
        <f t="shared" si="1"/>
        <v>6</v>
      </c>
      <c r="AB9" s="87">
        <f t="shared" si="0"/>
        <v>270</v>
      </c>
      <c r="AC9" s="42">
        <f t="shared" si="2"/>
        <v>78</v>
      </c>
      <c r="AD9" s="82"/>
      <c r="AE9" s="82"/>
      <c r="AF9" s="82"/>
      <c r="AG9" s="82"/>
      <c r="AH9" s="82"/>
      <c r="AI9" s="82"/>
      <c r="AJ9" s="82"/>
      <c r="AK9" s="82"/>
      <c r="AL9" s="82"/>
      <c r="AM9" s="82"/>
      <c r="AN9" s="82"/>
      <c r="AO9" s="82"/>
      <c r="AP9" s="82"/>
    </row>
    <row r="10" spans="1:42" ht="13.5" customHeight="1" thickTop="1">
      <c r="A10" s="49"/>
      <c r="B10" s="50" t="s">
        <v>1</v>
      </c>
      <c r="C10" s="51" t="s">
        <v>1</v>
      </c>
      <c r="D10" s="82"/>
      <c r="E10" s="82"/>
      <c r="F10" s="82"/>
      <c r="G10" s="82"/>
      <c r="H10" s="82"/>
      <c r="I10" s="82"/>
      <c r="J10" s="82"/>
      <c r="K10" s="82"/>
      <c r="L10" s="82"/>
      <c r="M10" s="82"/>
      <c r="N10" s="82"/>
      <c r="O10" s="82"/>
      <c r="P10" s="82"/>
      <c r="Q10" s="82"/>
      <c r="R10" s="82"/>
      <c r="S10" s="82"/>
      <c r="T10" s="82"/>
      <c r="U10" s="82"/>
      <c r="V10" s="82"/>
      <c r="W10" s="82"/>
      <c r="X10" s="82"/>
      <c r="Y10" s="82"/>
      <c r="Z10" s="82"/>
      <c r="AA10" s="86">
        <f t="shared" si="1"/>
        <v>7</v>
      </c>
      <c r="AB10" s="87">
        <f t="shared" si="0"/>
        <v>265</v>
      </c>
      <c r="AC10" s="42">
        <f t="shared" si="2"/>
        <v>81</v>
      </c>
      <c r="AD10" s="82"/>
      <c r="AE10" s="82"/>
      <c r="AF10" s="82"/>
      <c r="AG10" s="82"/>
      <c r="AH10" s="82"/>
      <c r="AI10" s="82"/>
      <c r="AJ10" s="82"/>
      <c r="AK10" s="82"/>
      <c r="AL10" s="82"/>
      <c r="AM10" s="82"/>
      <c r="AN10" s="82"/>
      <c r="AO10" s="82"/>
      <c r="AP10" s="82"/>
    </row>
    <row r="11" spans="1:42" ht="13.5" customHeight="1">
      <c r="A11" s="52" t="s">
        <v>0</v>
      </c>
      <c r="B11" s="53" t="s">
        <v>5</v>
      </c>
      <c r="C11" s="53" t="s">
        <v>6</v>
      </c>
      <c r="D11" s="82"/>
      <c r="E11" s="82"/>
      <c r="F11" s="82"/>
      <c r="G11" s="82"/>
      <c r="H11" s="82"/>
      <c r="I11" s="82"/>
      <c r="J11" s="82"/>
      <c r="K11" s="82"/>
      <c r="L11" s="82"/>
      <c r="M11" s="82"/>
      <c r="N11" s="82"/>
      <c r="O11" s="82"/>
      <c r="P11" s="82"/>
      <c r="Q11" s="82"/>
      <c r="R11" s="82"/>
      <c r="S11" s="82"/>
      <c r="T11" s="82"/>
      <c r="U11" s="82"/>
      <c r="V11" s="82"/>
      <c r="W11" s="82"/>
      <c r="X11" s="82"/>
      <c r="Y11" s="82"/>
      <c r="Z11" s="82"/>
      <c r="AA11" s="86">
        <f t="shared" si="1"/>
        <v>8</v>
      </c>
      <c r="AB11" s="87">
        <f t="shared" si="0"/>
        <v>260</v>
      </c>
      <c r="AC11" s="42">
        <f t="shared" si="2"/>
        <v>84</v>
      </c>
      <c r="AD11" s="82"/>
      <c r="AE11" s="82"/>
      <c r="AF11" s="82"/>
      <c r="AG11" s="82"/>
      <c r="AH11" s="82"/>
      <c r="AI11" s="82"/>
      <c r="AJ11" s="82"/>
      <c r="AK11" s="82"/>
      <c r="AL11" s="82"/>
      <c r="AM11" s="82"/>
      <c r="AN11" s="82"/>
      <c r="AO11" s="82"/>
      <c r="AP11" s="82"/>
    </row>
    <row r="12" spans="1:42" ht="13.5" customHeight="1">
      <c r="A12" s="54">
        <v>300</v>
      </c>
      <c r="B12" s="55">
        <f aca="true" t="shared" si="3" ref="B12:B22">MAX(0,(60-0.2*A12))</f>
        <v>0</v>
      </c>
      <c r="C12" s="56">
        <f>MAX(0,A12/3-20)</f>
        <v>80</v>
      </c>
      <c r="D12" s="82"/>
      <c r="E12" s="82"/>
      <c r="F12" s="82"/>
      <c r="G12" s="82"/>
      <c r="H12" s="82"/>
      <c r="I12" s="82"/>
      <c r="J12" s="82"/>
      <c r="K12" s="82"/>
      <c r="L12" s="82"/>
      <c r="M12" s="82"/>
      <c r="N12" s="82"/>
      <c r="O12" s="82"/>
      <c r="P12" s="82"/>
      <c r="Q12" s="82"/>
      <c r="R12" s="82"/>
      <c r="S12" s="82"/>
      <c r="T12" s="82"/>
      <c r="U12" s="82"/>
      <c r="V12" s="82"/>
      <c r="W12" s="82"/>
      <c r="X12" s="82"/>
      <c r="Y12" s="82"/>
      <c r="Z12" s="82"/>
      <c r="AA12" s="86">
        <f t="shared" si="1"/>
        <v>9</v>
      </c>
      <c r="AB12" s="87">
        <f t="shared" si="0"/>
        <v>255</v>
      </c>
      <c r="AC12" s="42">
        <f t="shared" si="2"/>
        <v>87</v>
      </c>
      <c r="AD12" s="82"/>
      <c r="AE12" s="82"/>
      <c r="AF12" s="82"/>
      <c r="AG12" s="82"/>
      <c r="AH12" s="82"/>
      <c r="AI12" s="82"/>
      <c r="AJ12" s="82"/>
      <c r="AK12" s="82"/>
      <c r="AL12" s="82"/>
      <c r="AM12" s="82"/>
      <c r="AN12" s="82"/>
      <c r="AO12" s="82"/>
      <c r="AP12" s="82"/>
    </row>
    <row r="13" spans="1:42" ht="13.5" customHeight="1">
      <c r="A13" s="54">
        <f aca="true" t="shared" si="4" ref="A13:A22">A12-30</f>
        <v>270</v>
      </c>
      <c r="B13" s="55">
        <f t="shared" si="3"/>
        <v>6</v>
      </c>
      <c r="C13" s="56">
        <f aca="true" t="shared" si="5" ref="C13:C22">MAX(0,A13/3-20)</f>
        <v>70</v>
      </c>
      <c r="D13" s="82"/>
      <c r="E13" s="82"/>
      <c r="F13" s="82"/>
      <c r="G13" s="82"/>
      <c r="H13" s="82"/>
      <c r="I13" s="82"/>
      <c r="J13" s="82"/>
      <c r="K13" s="82"/>
      <c r="L13" s="82"/>
      <c r="M13" s="82"/>
      <c r="N13" s="82"/>
      <c r="O13" s="82"/>
      <c r="P13" s="82"/>
      <c r="Q13" s="82"/>
      <c r="R13" s="82"/>
      <c r="S13" s="82"/>
      <c r="T13" s="82"/>
      <c r="U13" s="82"/>
      <c r="V13" s="82"/>
      <c r="W13" s="82"/>
      <c r="X13" s="82"/>
      <c r="Y13" s="82"/>
      <c r="Z13" s="82"/>
      <c r="AA13" s="86">
        <f t="shared" si="1"/>
        <v>10</v>
      </c>
      <c r="AB13" s="87">
        <f t="shared" si="0"/>
        <v>250</v>
      </c>
      <c r="AC13" s="42">
        <f t="shared" si="2"/>
        <v>90</v>
      </c>
      <c r="AD13" s="82"/>
      <c r="AE13" s="82"/>
      <c r="AF13" s="82"/>
      <c r="AG13" s="82"/>
      <c r="AH13" s="82"/>
      <c r="AI13" s="82"/>
      <c r="AJ13" s="82"/>
      <c r="AK13" s="82"/>
      <c r="AL13" s="82"/>
      <c r="AM13" s="82"/>
      <c r="AN13" s="82"/>
      <c r="AO13" s="82"/>
      <c r="AP13" s="82"/>
    </row>
    <row r="14" spans="1:42" ht="13.5" customHeight="1">
      <c r="A14" s="54">
        <f t="shared" si="4"/>
        <v>240</v>
      </c>
      <c r="B14" s="55">
        <f t="shared" si="3"/>
        <v>12</v>
      </c>
      <c r="C14" s="56">
        <f t="shared" si="5"/>
        <v>60</v>
      </c>
      <c r="D14" s="82"/>
      <c r="E14" s="82"/>
      <c r="F14" s="82"/>
      <c r="G14" s="82"/>
      <c r="H14" s="82"/>
      <c r="I14" s="82"/>
      <c r="J14" s="82"/>
      <c r="K14" s="82"/>
      <c r="L14" s="82"/>
      <c r="M14" s="82"/>
      <c r="N14" s="82"/>
      <c r="O14" s="82"/>
      <c r="P14" s="82"/>
      <c r="Q14" s="82"/>
      <c r="R14" s="82"/>
      <c r="S14" s="82"/>
      <c r="T14" s="82"/>
      <c r="U14" s="82"/>
      <c r="V14" s="82"/>
      <c r="W14" s="82"/>
      <c r="X14" s="82"/>
      <c r="Y14" s="82"/>
      <c r="Z14" s="82"/>
      <c r="AA14" s="86">
        <f t="shared" si="1"/>
        <v>11</v>
      </c>
      <c r="AB14" s="87">
        <f t="shared" si="0"/>
        <v>245</v>
      </c>
      <c r="AC14" s="42">
        <f t="shared" si="2"/>
        <v>93</v>
      </c>
      <c r="AD14" s="82"/>
      <c r="AE14" s="82"/>
      <c r="AF14" s="82"/>
      <c r="AG14" s="82"/>
      <c r="AH14" s="82"/>
      <c r="AI14" s="82"/>
      <c r="AJ14" s="82"/>
      <c r="AK14" s="82"/>
      <c r="AL14" s="82"/>
      <c r="AM14" s="82"/>
      <c r="AN14" s="82"/>
      <c r="AO14" s="82"/>
      <c r="AP14" s="82"/>
    </row>
    <row r="15" spans="1:42" ht="13.5" customHeight="1">
      <c r="A15" s="54">
        <f t="shared" si="4"/>
        <v>210</v>
      </c>
      <c r="B15" s="55">
        <f t="shared" si="3"/>
        <v>18</v>
      </c>
      <c r="C15" s="56">
        <f t="shared" si="5"/>
        <v>50</v>
      </c>
      <c r="D15" s="82"/>
      <c r="E15" s="82"/>
      <c r="F15" s="82"/>
      <c r="G15" s="82"/>
      <c r="H15" s="82"/>
      <c r="I15" s="82"/>
      <c r="J15" s="82"/>
      <c r="K15" s="82"/>
      <c r="L15" s="82"/>
      <c r="M15" s="82"/>
      <c r="N15" s="82"/>
      <c r="O15" s="82"/>
      <c r="P15" s="82"/>
      <c r="Q15" s="82"/>
      <c r="R15" s="82"/>
      <c r="S15" s="82"/>
      <c r="T15" s="82"/>
      <c r="U15" s="82"/>
      <c r="V15" s="82"/>
      <c r="W15" s="82"/>
      <c r="X15" s="82"/>
      <c r="Y15" s="82"/>
      <c r="Z15" s="82"/>
      <c r="AA15" s="86">
        <f t="shared" si="1"/>
        <v>12</v>
      </c>
      <c r="AB15" s="87">
        <f t="shared" si="0"/>
        <v>240</v>
      </c>
      <c r="AC15" s="42">
        <f t="shared" si="2"/>
        <v>96</v>
      </c>
      <c r="AD15" s="82"/>
      <c r="AE15" s="82"/>
      <c r="AF15" s="82"/>
      <c r="AG15" s="82"/>
      <c r="AH15" s="82"/>
      <c r="AI15" s="82"/>
      <c r="AJ15" s="82"/>
      <c r="AK15" s="82"/>
      <c r="AL15" s="82"/>
      <c r="AM15" s="82"/>
      <c r="AN15" s="82"/>
      <c r="AO15" s="82"/>
      <c r="AP15" s="82"/>
    </row>
    <row r="16" spans="1:42" ht="13.5" customHeight="1">
      <c r="A16" s="54">
        <f t="shared" si="4"/>
        <v>180</v>
      </c>
      <c r="B16" s="55">
        <f t="shared" si="3"/>
        <v>24</v>
      </c>
      <c r="C16" s="56">
        <f t="shared" si="5"/>
        <v>40</v>
      </c>
      <c r="D16" s="82"/>
      <c r="E16" s="82"/>
      <c r="F16" s="82"/>
      <c r="G16" s="82"/>
      <c r="H16" s="82"/>
      <c r="I16" s="82"/>
      <c r="J16" s="82"/>
      <c r="K16" s="82"/>
      <c r="L16" s="82"/>
      <c r="M16" s="82"/>
      <c r="N16" s="82"/>
      <c r="O16" s="82"/>
      <c r="P16" s="82"/>
      <c r="Q16" s="82"/>
      <c r="R16" s="82"/>
      <c r="S16" s="82"/>
      <c r="T16" s="82"/>
      <c r="U16" s="82"/>
      <c r="V16" s="82"/>
      <c r="W16" s="82"/>
      <c r="X16" s="82"/>
      <c r="Y16" s="82"/>
      <c r="Z16" s="82"/>
      <c r="AA16" s="86">
        <f t="shared" si="1"/>
        <v>13</v>
      </c>
      <c r="AB16" s="87">
        <f t="shared" si="0"/>
        <v>235</v>
      </c>
      <c r="AC16" s="42">
        <f t="shared" si="2"/>
        <v>99</v>
      </c>
      <c r="AD16" s="82"/>
      <c r="AE16" s="82"/>
      <c r="AF16" s="82"/>
      <c r="AG16" s="82"/>
      <c r="AH16" s="82"/>
      <c r="AI16" s="82"/>
      <c r="AJ16" s="82"/>
      <c r="AK16" s="82"/>
      <c r="AL16" s="82"/>
      <c r="AM16" s="82"/>
      <c r="AN16" s="82"/>
      <c r="AO16" s="82"/>
      <c r="AP16" s="82"/>
    </row>
    <row r="17" spans="1:42" ht="13.5" customHeight="1">
      <c r="A17" s="54">
        <f t="shared" si="4"/>
        <v>150</v>
      </c>
      <c r="B17" s="55">
        <f t="shared" si="3"/>
        <v>30</v>
      </c>
      <c r="C17" s="56">
        <f t="shared" si="5"/>
        <v>30</v>
      </c>
      <c r="D17" s="82"/>
      <c r="E17" s="82"/>
      <c r="F17" s="82"/>
      <c r="G17" s="82"/>
      <c r="H17" s="82"/>
      <c r="I17" s="82"/>
      <c r="J17" s="82"/>
      <c r="K17" s="82"/>
      <c r="L17" s="82"/>
      <c r="M17" s="82"/>
      <c r="N17" s="82"/>
      <c r="O17" s="82"/>
      <c r="P17" s="82"/>
      <c r="Q17" s="82"/>
      <c r="R17" s="82"/>
      <c r="S17" s="82"/>
      <c r="T17" s="82"/>
      <c r="U17" s="82"/>
      <c r="V17" s="82"/>
      <c r="W17" s="82"/>
      <c r="X17" s="82"/>
      <c r="Y17" s="82"/>
      <c r="Z17" s="82"/>
      <c r="AA17" s="86">
        <f t="shared" si="1"/>
        <v>14</v>
      </c>
      <c r="AB17" s="87">
        <f t="shared" si="0"/>
        <v>230</v>
      </c>
      <c r="AC17" s="42">
        <f t="shared" si="2"/>
        <v>102</v>
      </c>
      <c r="AD17" s="82"/>
      <c r="AE17" s="82"/>
      <c r="AF17" s="82"/>
      <c r="AG17" s="82"/>
      <c r="AH17" s="82"/>
      <c r="AI17" s="82"/>
      <c r="AJ17" s="82"/>
      <c r="AK17" s="82"/>
      <c r="AL17" s="82"/>
      <c r="AM17" s="82"/>
      <c r="AN17" s="82"/>
      <c r="AO17" s="82"/>
      <c r="AP17" s="82"/>
    </row>
    <row r="18" spans="1:42" ht="13.5" customHeight="1">
      <c r="A18" s="54">
        <f t="shared" si="4"/>
        <v>120</v>
      </c>
      <c r="B18" s="55">
        <f t="shared" si="3"/>
        <v>36</v>
      </c>
      <c r="C18" s="56">
        <f t="shared" si="5"/>
        <v>20</v>
      </c>
      <c r="D18" s="82"/>
      <c r="E18" s="82"/>
      <c r="F18" s="82"/>
      <c r="G18" s="82"/>
      <c r="H18" s="82"/>
      <c r="I18" s="82"/>
      <c r="J18" s="82"/>
      <c r="K18" s="82"/>
      <c r="L18" s="82"/>
      <c r="M18" s="82"/>
      <c r="N18" s="82"/>
      <c r="O18" s="82"/>
      <c r="P18" s="82"/>
      <c r="Q18" s="82"/>
      <c r="R18" s="82"/>
      <c r="S18" s="82"/>
      <c r="T18" s="82"/>
      <c r="U18" s="82"/>
      <c r="V18" s="82"/>
      <c r="W18" s="82"/>
      <c r="X18" s="82"/>
      <c r="Y18" s="82"/>
      <c r="Z18" s="82"/>
      <c r="AA18" s="86">
        <f t="shared" si="1"/>
        <v>15</v>
      </c>
      <c r="AB18" s="87">
        <f t="shared" si="0"/>
        <v>225</v>
      </c>
      <c r="AC18" s="42">
        <f t="shared" si="2"/>
        <v>105</v>
      </c>
      <c r="AD18" s="82"/>
      <c r="AE18" s="82"/>
      <c r="AF18" s="82"/>
      <c r="AG18" s="82"/>
      <c r="AH18" s="82"/>
      <c r="AI18" s="82"/>
      <c r="AJ18" s="82"/>
      <c r="AK18" s="82"/>
      <c r="AL18" s="82"/>
      <c r="AM18" s="82"/>
      <c r="AN18" s="82"/>
      <c r="AO18" s="82"/>
      <c r="AP18" s="82"/>
    </row>
    <row r="19" spans="1:42" ht="13.5" customHeight="1">
      <c r="A19" s="54">
        <f t="shared" si="4"/>
        <v>90</v>
      </c>
      <c r="B19" s="55">
        <f t="shared" si="3"/>
        <v>42</v>
      </c>
      <c r="C19" s="56">
        <f t="shared" si="5"/>
        <v>10</v>
      </c>
      <c r="D19" s="82"/>
      <c r="E19" s="82"/>
      <c r="F19" s="82"/>
      <c r="G19" s="82"/>
      <c r="H19" s="82"/>
      <c r="I19" s="82"/>
      <c r="J19" s="82"/>
      <c r="K19" s="82"/>
      <c r="L19" s="82"/>
      <c r="M19" s="82"/>
      <c r="N19" s="82"/>
      <c r="O19" s="82"/>
      <c r="P19" s="82"/>
      <c r="Q19" s="82"/>
      <c r="R19" s="82"/>
      <c r="S19" s="82"/>
      <c r="T19" s="82"/>
      <c r="U19" s="82"/>
      <c r="V19" s="82"/>
      <c r="W19" s="82"/>
      <c r="X19" s="82"/>
      <c r="Y19" s="82"/>
      <c r="Z19" s="82"/>
      <c r="AA19" s="86">
        <f t="shared" si="1"/>
        <v>16</v>
      </c>
      <c r="AB19" s="87">
        <f t="shared" si="0"/>
        <v>220</v>
      </c>
      <c r="AC19" s="42">
        <f t="shared" si="2"/>
        <v>108</v>
      </c>
      <c r="AD19" s="82"/>
      <c r="AE19" s="82"/>
      <c r="AF19" s="82"/>
      <c r="AG19" s="82"/>
      <c r="AH19" s="82"/>
      <c r="AI19" s="82"/>
      <c r="AJ19" s="82"/>
      <c r="AK19" s="82"/>
      <c r="AL19" s="82"/>
      <c r="AM19" s="82"/>
      <c r="AN19" s="82"/>
      <c r="AO19" s="82"/>
      <c r="AP19" s="82"/>
    </row>
    <row r="20" spans="1:42" ht="13.5" customHeight="1">
      <c r="A20" s="54">
        <f t="shared" si="4"/>
        <v>60</v>
      </c>
      <c r="B20" s="55">
        <f t="shared" si="3"/>
        <v>48</v>
      </c>
      <c r="C20" s="56">
        <f t="shared" si="5"/>
        <v>0</v>
      </c>
      <c r="D20" s="82"/>
      <c r="E20" s="82"/>
      <c r="F20" s="82"/>
      <c r="G20" s="82"/>
      <c r="H20" s="82"/>
      <c r="I20" s="82"/>
      <c r="J20" s="82"/>
      <c r="K20" s="82"/>
      <c r="L20" s="82"/>
      <c r="M20" s="82"/>
      <c r="N20" s="82"/>
      <c r="O20" s="82"/>
      <c r="P20" s="82"/>
      <c r="Q20" s="82"/>
      <c r="R20" s="82"/>
      <c r="S20" s="82"/>
      <c r="T20" s="82"/>
      <c r="U20" s="82"/>
      <c r="V20" s="82"/>
      <c r="W20" s="82"/>
      <c r="X20" s="82"/>
      <c r="Y20" s="82"/>
      <c r="Z20" s="82"/>
      <c r="AA20" s="86">
        <f t="shared" si="1"/>
        <v>17</v>
      </c>
      <c r="AB20" s="87">
        <f t="shared" si="0"/>
        <v>215</v>
      </c>
      <c r="AC20" s="42">
        <f t="shared" si="2"/>
        <v>111</v>
      </c>
      <c r="AD20" s="82"/>
      <c r="AE20" s="82"/>
      <c r="AF20" s="82"/>
      <c r="AG20" s="82"/>
      <c r="AH20" s="82"/>
      <c r="AI20" s="82"/>
      <c r="AJ20" s="82"/>
      <c r="AK20" s="82"/>
      <c r="AL20" s="82"/>
      <c r="AM20" s="82"/>
      <c r="AN20" s="82"/>
      <c r="AO20" s="82"/>
      <c r="AP20" s="82"/>
    </row>
    <row r="21" spans="1:42" ht="13.5" customHeight="1">
      <c r="A21" s="54">
        <f t="shared" si="4"/>
        <v>30</v>
      </c>
      <c r="B21" s="55">
        <f t="shared" si="3"/>
        <v>54</v>
      </c>
      <c r="C21" s="56">
        <f t="shared" si="5"/>
        <v>0</v>
      </c>
      <c r="D21" s="82"/>
      <c r="E21" s="82"/>
      <c r="F21" s="82"/>
      <c r="G21" s="82"/>
      <c r="H21" s="82"/>
      <c r="I21" s="82"/>
      <c r="J21" s="82"/>
      <c r="K21" s="82"/>
      <c r="L21" s="82"/>
      <c r="M21" s="82"/>
      <c r="N21" s="82"/>
      <c r="O21" s="82"/>
      <c r="P21" s="82"/>
      <c r="Q21" s="82"/>
      <c r="R21" s="82"/>
      <c r="S21" s="82"/>
      <c r="T21" s="82"/>
      <c r="U21" s="82"/>
      <c r="V21" s="82"/>
      <c r="W21" s="82"/>
      <c r="X21" s="82"/>
      <c r="Y21" s="82"/>
      <c r="Z21" s="82"/>
      <c r="AA21" s="86">
        <f t="shared" si="1"/>
        <v>18</v>
      </c>
      <c r="AB21" s="87">
        <f t="shared" si="0"/>
        <v>210</v>
      </c>
      <c r="AC21" s="42">
        <f t="shared" si="2"/>
        <v>114</v>
      </c>
      <c r="AD21" s="82"/>
      <c r="AE21" s="82"/>
      <c r="AF21" s="82"/>
      <c r="AG21" s="82"/>
      <c r="AH21" s="82"/>
      <c r="AI21" s="82"/>
      <c r="AJ21" s="82"/>
      <c r="AK21" s="82"/>
      <c r="AL21" s="82"/>
      <c r="AM21" s="82"/>
      <c r="AN21" s="82"/>
      <c r="AO21" s="82"/>
      <c r="AP21" s="82"/>
    </row>
    <row r="22" spans="1:42" ht="13.5" customHeight="1">
      <c r="A22" s="57">
        <f t="shared" si="4"/>
        <v>0</v>
      </c>
      <c r="B22" s="58">
        <f t="shared" si="3"/>
        <v>60</v>
      </c>
      <c r="C22" s="59">
        <f t="shared" si="5"/>
        <v>0</v>
      </c>
      <c r="D22" s="82"/>
      <c r="E22" s="82"/>
      <c r="F22" s="82"/>
      <c r="G22" s="82"/>
      <c r="H22" s="82"/>
      <c r="I22" s="82"/>
      <c r="J22" s="82"/>
      <c r="K22" s="82"/>
      <c r="L22" s="82"/>
      <c r="M22" s="82"/>
      <c r="N22" s="82"/>
      <c r="O22" s="82"/>
      <c r="P22" s="82"/>
      <c r="Q22" s="82"/>
      <c r="R22" s="82"/>
      <c r="S22" s="82"/>
      <c r="T22" s="82"/>
      <c r="U22" s="82"/>
      <c r="V22" s="82"/>
      <c r="W22" s="82"/>
      <c r="X22" s="82"/>
      <c r="Y22" s="82"/>
      <c r="Z22" s="82"/>
      <c r="AA22" s="86">
        <f t="shared" si="1"/>
        <v>19</v>
      </c>
      <c r="AB22" s="87">
        <f t="shared" si="0"/>
        <v>205</v>
      </c>
      <c r="AC22" s="42">
        <f t="shared" si="2"/>
        <v>117</v>
      </c>
      <c r="AD22" s="82"/>
      <c r="AE22" s="82"/>
      <c r="AF22" s="82"/>
      <c r="AG22" s="82"/>
      <c r="AH22" s="82"/>
      <c r="AI22" s="82"/>
      <c r="AJ22" s="82"/>
      <c r="AK22" s="82"/>
      <c r="AL22" s="82"/>
      <c r="AM22" s="82"/>
      <c r="AN22" s="82"/>
      <c r="AO22" s="82"/>
      <c r="AP22" s="82"/>
    </row>
    <row r="23" spans="1:42" ht="13.5" customHeight="1">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6">
        <f t="shared" si="1"/>
        <v>20</v>
      </c>
      <c r="AB23" s="87">
        <f t="shared" si="0"/>
        <v>200</v>
      </c>
      <c r="AC23" s="42">
        <f t="shared" si="2"/>
        <v>120</v>
      </c>
      <c r="AD23" s="82"/>
      <c r="AE23" s="82"/>
      <c r="AF23" s="82"/>
      <c r="AG23" s="82"/>
      <c r="AH23" s="82"/>
      <c r="AI23" s="82"/>
      <c r="AJ23" s="82"/>
      <c r="AK23" s="82"/>
      <c r="AL23" s="82"/>
      <c r="AM23" s="82"/>
      <c r="AN23" s="82"/>
      <c r="AO23" s="82"/>
      <c r="AP23" s="82"/>
    </row>
    <row r="24" spans="1:42" ht="13.5" customHeight="1">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6">
        <f t="shared" si="1"/>
        <v>21</v>
      </c>
      <c r="AB24" s="87">
        <f t="shared" si="0"/>
        <v>195</v>
      </c>
      <c r="AC24" s="42">
        <f t="shared" si="2"/>
        <v>123</v>
      </c>
      <c r="AD24" s="82"/>
      <c r="AE24" s="82"/>
      <c r="AF24" s="82"/>
      <c r="AG24" s="82"/>
      <c r="AH24" s="82"/>
      <c r="AI24" s="82"/>
      <c r="AJ24" s="82"/>
      <c r="AK24" s="82"/>
      <c r="AL24" s="82"/>
      <c r="AM24" s="82"/>
      <c r="AN24" s="82"/>
      <c r="AO24" s="82"/>
      <c r="AP24" s="82"/>
    </row>
    <row r="25" spans="1:42" ht="13.5" customHeight="1">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6">
        <f t="shared" si="1"/>
        <v>22</v>
      </c>
      <c r="AB25" s="87">
        <f t="shared" si="0"/>
        <v>190</v>
      </c>
      <c r="AC25" s="42">
        <f t="shared" si="2"/>
        <v>126</v>
      </c>
      <c r="AD25" s="82"/>
      <c r="AE25" s="82"/>
      <c r="AF25" s="82"/>
      <c r="AG25" s="82"/>
      <c r="AH25" s="82"/>
      <c r="AI25" s="82"/>
      <c r="AJ25" s="82"/>
      <c r="AK25" s="82"/>
      <c r="AL25" s="82"/>
      <c r="AM25" s="82"/>
      <c r="AN25" s="82"/>
      <c r="AO25" s="82"/>
      <c r="AP25" s="82"/>
    </row>
    <row r="26" spans="1:42" ht="13.5" customHeight="1">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6">
        <f t="shared" si="1"/>
        <v>23</v>
      </c>
      <c r="AB26" s="87">
        <f t="shared" si="0"/>
        <v>185</v>
      </c>
      <c r="AC26" s="42">
        <f t="shared" si="2"/>
        <v>129</v>
      </c>
      <c r="AD26" s="82"/>
      <c r="AE26" s="82"/>
      <c r="AF26" s="82"/>
      <c r="AG26" s="82"/>
      <c r="AH26" s="82"/>
      <c r="AI26" s="82"/>
      <c r="AJ26" s="82"/>
      <c r="AK26" s="82"/>
      <c r="AL26" s="82"/>
      <c r="AM26" s="82"/>
      <c r="AN26" s="82"/>
      <c r="AO26" s="82"/>
      <c r="AP26" s="82"/>
    </row>
    <row r="27" spans="1:42" ht="13.5"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6">
        <f t="shared" si="1"/>
        <v>24</v>
      </c>
      <c r="AB27" s="87">
        <f t="shared" si="0"/>
        <v>180</v>
      </c>
      <c r="AC27" s="42">
        <f t="shared" si="2"/>
        <v>132</v>
      </c>
      <c r="AD27" s="82"/>
      <c r="AE27" s="82"/>
      <c r="AF27" s="82"/>
      <c r="AG27" s="82"/>
      <c r="AH27" s="82"/>
      <c r="AI27" s="82"/>
      <c r="AJ27" s="82"/>
      <c r="AK27" s="82"/>
      <c r="AL27" s="82"/>
      <c r="AM27" s="82"/>
      <c r="AN27" s="82"/>
      <c r="AO27" s="82"/>
      <c r="AP27" s="82"/>
    </row>
    <row r="28" spans="1:42" ht="13.5" customHeight="1">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6">
        <f t="shared" si="1"/>
        <v>25</v>
      </c>
      <c r="AB28" s="87">
        <f t="shared" si="0"/>
        <v>175</v>
      </c>
      <c r="AC28" s="42">
        <f t="shared" si="2"/>
        <v>135</v>
      </c>
      <c r="AD28" s="82"/>
      <c r="AE28" s="82"/>
      <c r="AF28" s="82"/>
      <c r="AG28" s="82"/>
      <c r="AH28" s="82"/>
      <c r="AI28" s="82"/>
      <c r="AJ28" s="82"/>
      <c r="AK28" s="82"/>
      <c r="AL28" s="82"/>
      <c r="AM28" s="82"/>
      <c r="AN28" s="82"/>
      <c r="AO28" s="82"/>
      <c r="AP28" s="82"/>
    </row>
    <row r="29" spans="1:42" ht="13.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6">
        <f t="shared" si="1"/>
        <v>26</v>
      </c>
      <c r="AB29" s="87">
        <f t="shared" si="0"/>
        <v>170</v>
      </c>
      <c r="AC29" s="42">
        <f t="shared" si="2"/>
        <v>138</v>
      </c>
      <c r="AD29" s="82"/>
      <c r="AE29" s="82"/>
      <c r="AF29" s="82"/>
      <c r="AG29" s="82"/>
      <c r="AH29" s="82"/>
      <c r="AI29" s="82"/>
      <c r="AJ29" s="82"/>
      <c r="AK29" s="82"/>
      <c r="AL29" s="82"/>
      <c r="AM29" s="82"/>
      <c r="AN29" s="82"/>
      <c r="AO29" s="82"/>
      <c r="AP29" s="82"/>
    </row>
    <row r="30" spans="1:42" ht="13.5"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6">
        <f t="shared" si="1"/>
        <v>27</v>
      </c>
      <c r="AB30" s="87">
        <f t="shared" si="0"/>
        <v>165</v>
      </c>
      <c r="AC30" s="42">
        <f t="shared" si="2"/>
        <v>141</v>
      </c>
      <c r="AD30" s="82"/>
      <c r="AE30" s="82"/>
      <c r="AF30" s="82"/>
      <c r="AG30" s="82"/>
      <c r="AH30" s="82"/>
      <c r="AI30" s="82"/>
      <c r="AJ30" s="82"/>
      <c r="AK30" s="82"/>
      <c r="AL30" s="82"/>
      <c r="AM30" s="82"/>
      <c r="AN30" s="82"/>
      <c r="AO30" s="82"/>
      <c r="AP30" s="82"/>
    </row>
    <row r="31" spans="1:42" ht="13.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6">
        <f t="shared" si="1"/>
        <v>28</v>
      </c>
      <c r="AB31" s="87">
        <f t="shared" si="0"/>
        <v>160</v>
      </c>
      <c r="AC31" s="42">
        <f t="shared" si="2"/>
        <v>144</v>
      </c>
      <c r="AD31" s="82"/>
      <c r="AE31" s="82"/>
      <c r="AF31" s="82"/>
      <c r="AG31" s="82"/>
      <c r="AH31" s="82"/>
      <c r="AI31" s="82"/>
      <c r="AJ31" s="82"/>
      <c r="AK31" s="82"/>
      <c r="AL31" s="82"/>
      <c r="AM31" s="82"/>
      <c r="AN31" s="82"/>
      <c r="AO31" s="82"/>
      <c r="AP31" s="82"/>
    </row>
    <row r="32" spans="1:42" ht="13.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6">
        <f t="shared" si="1"/>
        <v>29</v>
      </c>
      <c r="AB32" s="87">
        <f t="shared" si="0"/>
        <v>155</v>
      </c>
      <c r="AC32" s="42">
        <f t="shared" si="2"/>
        <v>147</v>
      </c>
      <c r="AD32" s="82"/>
      <c r="AE32" s="82"/>
      <c r="AF32" s="82"/>
      <c r="AG32" s="82"/>
      <c r="AH32" s="82"/>
      <c r="AI32" s="82"/>
      <c r="AJ32" s="82"/>
      <c r="AK32" s="82"/>
      <c r="AL32" s="82"/>
      <c r="AM32" s="82"/>
      <c r="AN32" s="82"/>
      <c r="AO32" s="82"/>
      <c r="AP32" s="82"/>
    </row>
    <row r="33" spans="1:42" ht="13.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6">
        <f t="shared" si="1"/>
        <v>30</v>
      </c>
      <c r="AB33" s="87">
        <f t="shared" si="0"/>
        <v>150</v>
      </c>
      <c r="AC33" s="42">
        <f t="shared" si="2"/>
        <v>150</v>
      </c>
      <c r="AD33" s="82"/>
      <c r="AE33" s="82"/>
      <c r="AF33" s="82"/>
      <c r="AG33" s="82"/>
      <c r="AH33" s="82"/>
      <c r="AI33" s="82"/>
      <c r="AJ33" s="82"/>
      <c r="AK33" s="82"/>
      <c r="AL33" s="82"/>
      <c r="AM33" s="82"/>
      <c r="AN33" s="82"/>
      <c r="AO33" s="82"/>
      <c r="AP33" s="82"/>
    </row>
    <row r="34" spans="1:42" ht="13.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6">
        <f t="shared" si="1"/>
        <v>31</v>
      </c>
      <c r="AB34" s="87">
        <f t="shared" si="0"/>
        <v>145</v>
      </c>
      <c r="AC34" s="42">
        <f t="shared" si="2"/>
        <v>153</v>
      </c>
      <c r="AD34" s="82"/>
      <c r="AE34" s="82"/>
      <c r="AF34" s="82"/>
      <c r="AG34" s="82"/>
      <c r="AH34" s="82"/>
      <c r="AI34" s="82"/>
      <c r="AJ34" s="82"/>
      <c r="AK34" s="82"/>
      <c r="AL34" s="82"/>
      <c r="AM34" s="82"/>
      <c r="AN34" s="82"/>
      <c r="AO34" s="82"/>
      <c r="AP34" s="82"/>
    </row>
    <row r="35" spans="1:42" ht="13.5"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6">
        <f t="shared" si="1"/>
        <v>32</v>
      </c>
      <c r="AB35" s="87">
        <f aca="true" t="shared" si="6" ref="AB35:AB66">300-5*AA35</f>
        <v>140</v>
      </c>
      <c r="AC35" s="42">
        <f t="shared" si="2"/>
        <v>156</v>
      </c>
      <c r="AD35" s="82"/>
      <c r="AE35" s="82"/>
      <c r="AF35" s="82"/>
      <c r="AG35" s="82"/>
      <c r="AH35" s="82"/>
      <c r="AI35" s="82"/>
      <c r="AJ35" s="82"/>
      <c r="AK35" s="82"/>
      <c r="AL35" s="82"/>
      <c r="AM35" s="82"/>
      <c r="AN35" s="82"/>
      <c r="AO35" s="82"/>
      <c r="AP35" s="82"/>
    </row>
    <row r="36" spans="1:42" ht="13.5"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6">
        <f aca="true" t="shared" si="7" ref="AA36:AA67">AA35+1</f>
        <v>33</v>
      </c>
      <c r="AB36" s="87">
        <f t="shared" si="6"/>
        <v>135</v>
      </c>
      <c r="AC36" s="42">
        <f t="shared" si="2"/>
        <v>159</v>
      </c>
      <c r="AD36" s="82"/>
      <c r="AE36" s="82"/>
      <c r="AF36" s="82"/>
      <c r="AG36" s="82"/>
      <c r="AH36" s="82"/>
      <c r="AI36" s="82"/>
      <c r="AJ36" s="82"/>
      <c r="AK36" s="82"/>
      <c r="AL36" s="82"/>
      <c r="AM36" s="82"/>
      <c r="AN36" s="82"/>
      <c r="AO36" s="82"/>
      <c r="AP36" s="82"/>
    </row>
    <row r="37" spans="1:42" ht="13.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6">
        <f t="shared" si="7"/>
        <v>34</v>
      </c>
      <c r="AB37" s="87">
        <f t="shared" si="6"/>
        <v>130</v>
      </c>
      <c r="AC37" s="42">
        <f t="shared" si="2"/>
        <v>162</v>
      </c>
      <c r="AD37" s="82"/>
      <c r="AE37" s="82"/>
      <c r="AF37" s="82"/>
      <c r="AG37" s="82"/>
      <c r="AH37" s="82"/>
      <c r="AI37" s="82"/>
      <c r="AJ37" s="82"/>
      <c r="AK37" s="82"/>
      <c r="AL37" s="82"/>
      <c r="AM37" s="82"/>
      <c r="AN37" s="82"/>
      <c r="AO37" s="82"/>
      <c r="AP37" s="82"/>
    </row>
    <row r="38" spans="1:42" ht="13.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6">
        <f t="shared" si="7"/>
        <v>35</v>
      </c>
      <c r="AB38" s="87">
        <f t="shared" si="6"/>
        <v>125</v>
      </c>
      <c r="AC38" s="42">
        <f t="shared" si="2"/>
        <v>165</v>
      </c>
      <c r="AD38" s="82"/>
      <c r="AE38" s="82"/>
      <c r="AF38" s="82"/>
      <c r="AG38" s="82"/>
      <c r="AH38" s="82"/>
      <c r="AI38" s="82"/>
      <c r="AJ38" s="82"/>
      <c r="AK38" s="82"/>
      <c r="AL38" s="82"/>
      <c r="AM38" s="82"/>
      <c r="AN38" s="82"/>
      <c r="AO38" s="82"/>
      <c r="AP38" s="82"/>
    </row>
    <row r="39" spans="1:42" ht="13.5"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6">
        <f t="shared" si="7"/>
        <v>36</v>
      </c>
      <c r="AB39" s="87">
        <f t="shared" si="6"/>
        <v>120</v>
      </c>
      <c r="AC39" s="42">
        <f t="shared" si="2"/>
        <v>168</v>
      </c>
      <c r="AD39" s="82"/>
      <c r="AE39" s="82"/>
      <c r="AF39" s="82"/>
      <c r="AG39" s="82"/>
      <c r="AH39" s="82"/>
      <c r="AI39" s="82"/>
      <c r="AJ39" s="82"/>
      <c r="AK39" s="82"/>
      <c r="AL39" s="82"/>
      <c r="AM39" s="82"/>
      <c r="AN39" s="82"/>
      <c r="AO39" s="82"/>
      <c r="AP39" s="82"/>
    </row>
    <row r="40" spans="1:42" ht="13.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6">
        <f t="shared" si="7"/>
        <v>37</v>
      </c>
      <c r="AB40" s="87">
        <f t="shared" si="6"/>
        <v>115</v>
      </c>
      <c r="AC40" s="42">
        <f t="shared" si="2"/>
        <v>171</v>
      </c>
      <c r="AD40" s="82"/>
      <c r="AE40" s="82"/>
      <c r="AF40" s="82"/>
      <c r="AG40" s="82"/>
      <c r="AH40" s="82"/>
      <c r="AI40" s="82"/>
      <c r="AJ40" s="82"/>
      <c r="AK40" s="82"/>
      <c r="AL40" s="82"/>
      <c r="AM40" s="82"/>
      <c r="AN40" s="82"/>
      <c r="AO40" s="82"/>
      <c r="AP40" s="82"/>
    </row>
    <row r="41" spans="1:42" ht="13.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6">
        <f t="shared" si="7"/>
        <v>38</v>
      </c>
      <c r="AB41" s="87">
        <f t="shared" si="6"/>
        <v>110</v>
      </c>
      <c r="AC41" s="42">
        <f t="shared" si="2"/>
        <v>174</v>
      </c>
      <c r="AD41" s="82"/>
      <c r="AE41" s="82"/>
      <c r="AF41" s="82"/>
      <c r="AG41" s="82"/>
      <c r="AH41" s="82"/>
      <c r="AI41" s="82"/>
      <c r="AJ41" s="82"/>
      <c r="AK41" s="82"/>
      <c r="AL41" s="82"/>
      <c r="AM41" s="82"/>
      <c r="AN41" s="82"/>
      <c r="AO41" s="82"/>
      <c r="AP41" s="82"/>
    </row>
    <row r="42" spans="1:42" ht="13.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6">
        <f t="shared" si="7"/>
        <v>39</v>
      </c>
      <c r="AB42" s="87">
        <f t="shared" si="6"/>
        <v>105</v>
      </c>
      <c r="AC42" s="42">
        <f t="shared" si="2"/>
        <v>177</v>
      </c>
      <c r="AD42" s="82"/>
      <c r="AE42" s="82"/>
      <c r="AF42" s="82"/>
      <c r="AG42" s="82"/>
      <c r="AH42" s="82"/>
      <c r="AI42" s="82"/>
      <c r="AJ42" s="82"/>
      <c r="AK42" s="82"/>
      <c r="AL42" s="82"/>
      <c r="AM42" s="82"/>
      <c r="AN42" s="82"/>
      <c r="AO42" s="82"/>
      <c r="AP42" s="82"/>
    </row>
    <row r="43" spans="1:42" ht="13.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6">
        <f t="shared" si="7"/>
        <v>40</v>
      </c>
      <c r="AB43" s="87">
        <f t="shared" si="6"/>
        <v>100</v>
      </c>
      <c r="AC43" s="42">
        <f t="shared" si="2"/>
        <v>180</v>
      </c>
      <c r="AD43" s="82"/>
      <c r="AE43" s="82"/>
      <c r="AF43" s="82"/>
      <c r="AG43" s="82"/>
      <c r="AH43" s="82"/>
      <c r="AI43" s="82"/>
      <c r="AJ43" s="82"/>
      <c r="AK43" s="82"/>
      <c r="AL43" s="82"/>
      <c r="AM43" s="82"/>
      <c r="AN43" s="82"/>
      <c r="AO43" s="82"/>
      <c r="AP43" s="82"/>
    </row>
    <row r="44" spans="1:42" ht="13.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6">
        <f t="shared" si="7"/>
        <v>41</v>
      </c>
      <c r="AB44" s="87">
        <f t="shared" si="6"/>
        <v>95</v>
      </c>
      <c r="AC44" s="42">
        <f t="shared" si="2"/>
        <v>183</v>
      </c>
      <c r="AD44" s="82"/>
      <c r="AE44" s="82"/>
      <c r="AF44" s="82"/>
      <c r="AG44" s="82"/>
      <c r="AH44" s="82"/>
      <c r="AI44" s="82"/>
      <c r="AJ44" s="82"/>
      <c r="AK44" s="82"/>
      <c r="AL44" s="82"/>
      <c r="AM44" s="82"/>
      <c r="AN44" s="82"/>
      <c r="AO44" s="82"/>
      <c r="AP44" s="82"/>
    </row>
    <row r="45" spans="1:42" ht="13.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6">
        <f t="shared" si="7"/>
        <v>42</v>
      </c>
      <c r="AB45" s="87">
        <f t="shared" si="6"/>
        <v>90</v>
      </c>
      <c r="AC45" s="42">
        <f t="shared" si="2"/>
        <v>186</v>
      </c>
      <c r="AD45" s="82"/>
      <c r="AE45" s="82"/>
      <c r="AF45" s="82"/>
      <c r="AG45" s="82"/>
      <c r="AH45" s="82"/>
      <c r="AI45" s="82"/>
      <c r="AJ45" s="82"/>
      <c r="AK45" s="82"/>
      <c r="AL45" s="82"/>
      <c r="AM45" s="82"/>
      <c r="AN45" s="82"/>
      <c r="AO45" s="82"/>
      <c r="AP45" s="82"/>
    </row>
    <row r="46" spans="1:42" ht="13.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6">
        <f t="shared" si="7"/>
        <v>43</v>
      </c>
      <c r="AB46" s="87">
        <f t="shared" si="6"/>
        <v>85</v>
      </c>
      <c r="AC46" s="42">
        <f t="shared" si="2"/>
        <v>189</v>
      </c>
      <c r="AD46" s="82"/>
      <c r="AE46" s="82"/>
      <c r="AF46" s="82"/>
      <c r="AG46" s="82"/>
      <c r="AH46" s="82"/>
      <c r="AI46" s="82"/>
      <c r="AJ46" s="82"/>
      <c r="AK46" s="82"/>
      <c r="AL46" s="82"/>
      <c r="AM46" s="82"/>
      <c r="AN46" s="82"/>
      <c r="AO46" s="82"/>
      <c r="AP46" s="82"/>
    </row>
    <row r="47" spans="1:42" ht="13.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6">
        <f t="shared" si="7"/>
        <v>44</v>
      </c>
      <c r="AB47" s="87">
        <f t="shared" si="6"/>
        <v>80</v>
      </c>
      <c r="AC47" s="42">
        <f t="shared" si="2"/>
        <v>192</v>
      </c>
      <c r="AD47" s="82"/>
      <c r="AE47" s="82"/>
      <c r="AF47" s="82"/>
      <c r="AG47" s="82"/>
      <c r="AH47" s="82"/>
      <c r="AI47" s="82"/>
      <c r="AJ47" s="82"/>
      <c r="AK47" s="82"/>
      <c r="AL47" s="82"/>
      <c r="AM47" s="82"/>
      <c r="AN47" s="82"/>
      <c r="AO47" s="82"/>
      <c r="AP47" s="82"/>
    </row>
    <row r="48" spans="1:42" ht="13.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6">
        <f t="shared" si="7"/>
        <v>45</v>
      </c>
      <c r="AB48" s="87">
        <f t="shared" si="6"/>
        <v>75</v>
      </c>
      <c r="AC48" s="42">
        <f t="shared" si="2"/>
        <v>195</v>
      </c>
      <c r="AD48" s="82"/>
      <c r="AE48" s="82"/>
      <c r="AF48" s="82"/>
      <c r="AG48" s="82"/>
      <c r="AH48" s="82"/>
      <c r="AI48" s="82"/>
      <c r="AJ48" s="82"/>
      <c r="AK48" s="82"/>
      <c r="AL48" s="82"/>
      <c r="AM48" s="82"/>
      <c r="AN48" s="82"/>
      <c r="AO48" s="82"/>
      <c r="AP48" s="82"/>
    </row>
    <row r="49" spans="1:42" ht="13.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6">
        <f t="shared" si="7"/>
        <v>46</v>
      </c>
      <c r="AB49" s="87">
        <f t="shared" si="6"/>
        <v>70</v>
      </c>
      <c r="AC49" s="42">
        <f t="shared" si="2"/>
        <v>198</v>
      </c>
      <c r="AD49" s="82"/>
      <c r="AE49" s="82"/>
      <c r="AF49" s="82"/>
      <c r="AG49" s="82"/>
      <c r="AH49" s="82"/>
      <c r="AI49" s="82"/>
      <c r="AJ49" s="82"/>
      <c r="AK49" s="82"/>
      <c r="AL49" s="82"/>
      <c r="AM49" s="82"/>
      <c r="AN49" s="82"/>
      <c r="AO49" s="82"/>
      <c r="AP49" s="82"/>
    </row>
    <row r="50" spans="1:42" ht="13.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6">
        <f t="shared" si="7"/>
        <v>47</v>
      </c>
      <c r="AB50" s="87">
        <f t="shared" si="6"/>
        <v>65</v>
      </c>
      <c r="AC50" s="42">
        <f t="shared" si="2"/>
        <v>201</v>
      </c>
      <c r="AD50" s="82"/>
      <c r="AE50" s="82"/>
      <c r="AF50" s="82"/>
      <c r="AG50" s="82"/>
      <c r="AH50" s="82"/>
      <c r="AI50" s="82"/>
      <c r="AJ50" s="82"/>
      <c r="AK50" s="82"/>
      <c r="AL50" s="82"/>
      <c r="AM50" s="82"/>
      <c r="AN50" s="82"/>
      <c r="AO50" s="82"/>
      <c r="AP50" s="82"/>
    </row>
    <row r="51" spans="1:42" ht="13.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6">
        <f t="shared" si="7"/>
        <v>48</v>
      </c>
      <c r="AB51" s="87">
        <f t="shared" si="6"/>
        <v>60</v>
      </c>
      <c r="AC51" s="42">
        <f t="shared" si="2"/>
        <v>204</v>
      </c>
      <c r="AD51" s="82"/>
      <c r="AE51" s="82"/>
      <c r="AF51" s="82"/>
      <c r="AG51" s="82"/>
      <c r="AH51" s="82"/>
      <c r="AI51" s="82"/>
      <c r="AJ51" s="82"/>
      <c r="AK51" s="82"/>
      <c r="AL51" s="82"/>
      <c r="AM51" s="82"/>
      <c r="AN51" s="82"/>
      <c r="AO51" s="82"/>
      <c r="AP51" s="82"/>
    </row>
    <row r="52" spans="1:42" ht="13.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6">
        <f t="shared" si="7"/>
        <v>49</v>
      </c>
      <c r="AB52" s="87">
        <f t="shared" si="6"/>
        <v>55</v>
      </c>
      <c r="AC52" s="42">
        <f t="shared" si="2"/>
        <v>207</v>
      </c>
      <c r="AD52" s="82"/>
      <c r="AE52" s="82"/>
      <c r="AF52" s="82"/>
      <c r="AG52" s="82"/>
      <c r="AH52" s="82"/>
      <c r="AI52" s="82"/>
      <c r="AJ52" s="82"/>
      <c r="AK52" s="82"/>
      <c r="AL52" s="82"/>
      <c r="AM52" s="82"/>
      <c r="AN52" s="82"/>
      <c r="AO52" s="82"/>
      <c r="AP52" s="82"/>
    </row>
    <row r="53" spans="1:42" ht="13.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6">
        <f t="shared" si="7"/>
        <v>50</v>
      </c>
      <c r="AB53" s="87">
        <f t="shared" si="6"/>
        <v>50</v>
      </c>
      <c r="AC53" s="42">
        <f t="shared" si="2"/>
        <v>210</v>
      </c>
      <c r="AD53" s="82"/>
      <c r="AE53" s="82"/>
      <c r="AF53" s="82"/>
      <c r="AG53" s="82"/>
      <c r="AH53" s="82"/>
      <c r="AI53" s="82"/>
      <c r="AJ53" s="82"/>
      <c r="AK53" s="82"/>
      <c r="AL53" s="82"/>
      <c r="AM53" s="82"/>
      <c r="AN53" s="82"/>
      <c r="AO53" s="82"/>
      <c r="AP53" s="82"/>
    </row>
    <row r="54" spans="1:42" ht="13.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6">
        <f t="shared" si="7"/>
        <v>51</v>
      </c>
      <c r="AB54" s="87">
        <f t="shared" si="6"/>
        <v>45</v>
      </c>
      <c r="AC54" s="42">
        <f t="shared" si="2"/>
        <v>213</v>
      </c>
      <c r="AD54" s="82"/>
      <c r="AE54" s="82"/>
      <c r="AF54" s="82"/>
      <c r="AG54" s="82"/>
      <c r="AH54" s="82"/>
      <c r="AI54" s="82"/>
      <c r="AJ54" s="82"/>
      <c r="AK54" s="82"/>
      <c r="AL54" s="82"/>
      <c r="AM54" s="82"/>
      <c r="AN54" s="82"/>
      <c r="AO54" s="82"/>
      <c r="AP54" s="82"/>
    </row>
    <row r="55" spans="1:42" ht="13.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6">
        <f t="shared" si="7"/>
        <v>52</v>
      </c>
      <c r="AB55" s="87">
        <f t="shared" si="6"/>
        <v>40</v>
      </c>
      <c r="AC55" s="42">
        <f t="shared" si="2"/>
        <v>216</v>
      </c>
      <c r="AD55" s="82"/>
      <c r="AE55" s="82"/>
      <c r="AF55" s="82"/>
      <c r="AG55" s="82"/>
      <c r="AH55" s="82"/>
      <c r="AI55" s="82"/>
      <c r="AJ55" s="82"/>
      <c r="AK55" s="82"/>
      <c r="AL55" s="82"/>
      <c r="AM55" s="82"/>
      <c r="AN55" s="82"/>
      <c r="AO55" s="82"/>
      <c r="AP55" s="82"/>
    </row>
    <row r="56" spans="1:42" ht="13.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6">
        <f t="shared" si="7"/>
        <v>53</v>
      </c>
      <c r="AB56" s="87">
        <f t="shared" si="6"/>
        <v>35</v>
      </c>
      <c r="AC56" s="42">
        <f t="shared" si="2"/>
        <v>219</v>
      </c>
      <c r="AD56" s="82"/>
      <c r="AE56" s="82"/>
      <c r="AF56" s="82"/>
      <c r="AG56" s="82"/>
      <c r="AH56" s="82"/>
      <c r="AI56" s="82"/>
      <c r="AJ56" s="82"/>
      <c r="AK56" s="82"/>
      <c r="AL56" s="82"/>
      <c r="AM56" s="82"/>
      <c r="AN56" s="82"/>
      <c r="AO56" s="82"/>
      <c r="AP56" s="82"/>
    </row>
    <row r="57" spans="1:42" ht="13.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6">
        <f t="shared" si="7"/>
        <v>54</v>
      </c>
      <c r="AB57" s="87">
        <f t="shared" si="6"/>
        <v>30</v>
      </c>
      <c r="AC57" s="42">
        <f t="shared" si="2"/>
        <v>222</v>
      </c>
      <c r="AD57" s="82"/>
      <c r="AE57" s="82"/>
      <c r="AF57" s="82"/>
      <c r="AG57" s="82"/>
      <c r="AH57" s="82"/>
      <c r="AI57" s="82"/>
      <c r="AJ57" s="82"/>
      <c r="AK57" s="82"/>
      <c r="AL57" s="82"/>
      <c r="AM57" s="82"/>
      <c r="AN57" s="82"/>
      <c r="AO57" s="82"/>
      <c r="AP57" s="82"/>
    </row>
    <row r="58" spans="1:42" ht="13.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6">
        <f t="shared" si="7"/>
        <v>55</v>
      </c>
      <c r="AB58" s="87">
        <f t="shared" si="6"/>
        <v>25</v>
      </c>
      <c r="AC58" s="42">
        <f t="shared" si="2"/>
        <v>225</v>
      </c>
      <c r="AD58" s="82"/>
      <c r="AE58" s="82"/>
      <c r="AF58" s="82"/>
      <c r="AG58" s="82"/>
      <c r="AH58" s="82"/>
      <c r="AI58" s="82"/>
      <c r="AJ58" s="82"/>
      <c r="AK58" s="82"/>
      <c r="AL58" s="82"/>
      <c r="AM58" s="82"/>
      <c r="AN58" s="82"/>
      <c r="AO58" s="82"/>
      <c r="AP58" s="82"/>
    </row>
    <row r="59" spans="1:42" ht="13.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6">
        <f t="shared" si="7"/>
        <v>56</v>
      </c>
      <c r="AB59" s="87">
        <f t="shared" si="6"/>
        <v>20</v>
      </c>
      <c r="AC59" s="42">
        <f t="shared" si="2"/>
        <v>228</v>
      </c>
      <c r="AD59" s="82"/>
      <c r="AE59" s="82"/>
      <c r="AF59" s="82"/>
      <c r="AG59" s="82"/>
      <c r="AH59" s="82"/>
      <c r="AI59" s="82"/>
      <c r="AJ59" s="82"/>
      <c r="AK59" s="82"/>
      <c r="AL59" s="82"/>
      <c r="AM59" s="82"/>
      <c r="AN59" s="82"/>
      <c r="AO59" s="82"/>
      <c r="AP59" s="82"/>
    </row>
    <row r="60" spans="1:42" ht="13.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6">
        <f t="shared" si="7"/>
        <v>57</v>
      </c>
      <c r="AB60" s="87">
        <f t="shared" si="6"/>
        <v>15</v>
      </c>
      <c r="AC60" s="42">
        <f t="shared" si="2"/>
        <v>231</v>
      </c>
      <c r="AD60" s="82"/>
      <c r="AE60" s="82"/>
      <c r="AF60" s="82"/>
      <c r="AG60" s="82"/>
      <c r="AH60" s="82"/>
      <c r="AI60" s="82"/>
      <c r="AJ60" s="82"/>
      <c r="AK60" s="82"/>
      <c r="AL60" s="82"/>
      <c r="AM60" s="82"/>
      <c r="AN60" s="82"/>
      <c r="AO60" s="82"/>
      <c r="AP60" s="82"/>
    </row>
    <row r="61" spans="1:42" ht="13.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6">
        <f t="shared" si="7"/>
        <v>58</v>
      </c>
      <c r="AB61" s="87">
        <f t="shared" si="6"/>
        <v>10</v>
      </c>
      <c r="AC61" s="42">
        <f t="shared" si="2"/>
        <v>234</v>
      </c>
      <c r="AD61" s="82"/>
      <c r="AE61" s="82"/>
      <c r="AF61" s="82"/>
      <c r="AG61" s="82"/>
      <c r="AH61" s="82"/>
      <c r="AI61" s="82"/>
      <c r="AJ61" s="82"/>
      <c r="AK61" s="82"/>
      <c r="AL61" s="82"/>
      <c r="AM61" s="82"/>
      <c r="AN61" s="82"/>
      <c r="AO61" s="82"/>
      <c r="AP61" s="82"/>
    </row>
    <row r="62" spans="1:42" ht="13.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6">
        <f t="shared" si="7"/>
        <v>59</v>
      </c>
      <c r="AB62" s="87">
        <f t="shared" si="6"/>
        <v>5</v>
      </c>
      <c r="AC62" s="42">
        <f t="shared" si="2"/>
        <v>237</v>
      </c>
      <c r="AD62" s="82"/>
      <c r="AE62" s="82"/>
      <c r="AF62" s="82"/>
      <c r="AG62" s="82"/>
      <c r="AH62" s="82"/>
      <c r="AI62" s="82"/>
      <c r="AJ62" s="82"/>
      <c r="AK62" s="82"/>
      <c r="AL62" s="82"/>
      <c r="AM62" s="82"/>
      <c r="AN62" s="82"/>
      <c r="AO62" s="82"/>
      <c r="AP62" s="82"/>
    </row>
    <row r="63" spans="1:42" ht="13.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6">
        <f t="shared" si="7"/>
        <v>60</v>
      </c>
      <c r="AB63" s="87">
        <f t="shared" si="6"/>
        <v>0</v>
      </c>
      <c r="AC63" s="42">
        <f t="shared" si="2"/>
        <v>240</v>
      </c>
      <c r="AD63" s="82"/>
      <c r="AE63" s="82"/>
      <c r="AF63" s="82"/>
      <c r="AG63" s="82"/>
      <c r="AH63" s="82"/>
      <c r="AI63" s="82"/>
      <c r="AJ63" s="82"/>
      <c r="AK63" s="82"/>
      <c r="AL63" s="82"/>
      <c r="AM63" s="82"/>
      <c r="AN63" s="82"/>
      <c r="AO63" s="82"/>
      <c r="AP63" s="82"/>
    </row>
    <row r="64" spans="1:42" ht="13.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6">
        <f t="shared" si="7"/>
        <v>61</v>
      </c>
      <c r="AB64" s="87">
        <f t="shared" si="6"/>
        <v>-5</v>
      </c>
      <c r="AC64" s="42">
        <f t="shared" si="2"/>
        <v>243</v>
      </c>
      <c r="AD64" s="82"/>
      <c r="AE64" s="82"/>
      <c r="AF64" s="82"/>
      <c r="AG64" s="82"/>
      <c r="AH64" s="82"/>
      <c r="AI64" s="82"/>
      <c r="AJ64" s="82"/>
      <c r="AK64" s="82"/>
      <c r="AL64" s="82"/>
      <c r="AM64" s="82"/>
      <c r="AN64" s="82"/>
      <c r="AO64" s="82"/>
      <c r="AP64" s="82"/>
    </row>
    <row r="65" spans="1:42" ht="13.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6">
        <f t="shared" si="7"/>
        <v>62</v>
      </c>
      <c r="AB65" s="87">
        <f t="shared" si="6"/>
        <v>-10</v>
      </c>
      <c r="AC65" s="42">
        <f t="shared" si="2"/>
        <v>246</v>
      </c>
      <c r="AD65" s="82"/>
      <c r="AE65" s="82"/>
      <c r="AF65" s="82"/>
      <c r="AG65" s="82"/>
      <c r="AH65" s="82"/>
      <c r="AI65" s="82"/>
      <c r="AJ65" s="82"/>
      <c r="AK65" s="82"/>
      <c r="AL65" s="82"/>
      <c r="AM65" s="82"/>
      <c r="AN65" s="82"/>
      <c r="AO65" s="82"/>
      <c r="AP65" s="82"/>
    </row>
    <row r="66" spans="1:42" ht="13.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6">
        <f t="shared" si="7"/>
        <v>63</v>
      </c>
      <c r="AB66" s="87">
        <f t="shared" si="6"/>
        <v>-15</v>
      </c>
      <c r="AC66" s="42">
        <f t="shared" si="2"/>
        <v>249</v>
      </c>
      <c r="AD66" s="82"/>
      <c r="AE66" s="82"/>
      <c r="AF66" s="82"/>
      <c r="AG66" s="82"/>
      <c r="AH66" s="82"/>
      <c r="AI66" s="82"/>
      <c r="AJ66" s="82"/>
      <c r="AK66" s="82"/>
      <c r="AL66" s="82"/>
      <c r="AM66" s="82"/>
      <c r="AN66" s="82"/>
      <c r="AO66" s="82"/>
      <c r="AP66" s="82"/>
    </row>
    <row r="67" spans="1:42" ht="13.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6">
        <f t="shared" si="7"/>
        <v>64</v>
      </c>
      <c r="AB67" s="87">
        <f aca="true" t="shared" si="8" ref="AB67:AB98">300-5*AA67</f>
        <v>-20</v>
      </c>
      <c r="AC67" s="42">
        <f t="shared" si="2"/>
        <v>252</v>
      </c>
      <c r="AD67" s="82"/>
      <c r="AE67" s="82"/>
      <c r="AF67" s="82"/>
      <c r="AG67" s="82"/>
      <c r="AH67" s="82"/>
      <c r="AI67" s="82"/>
      <c r="AJ67" s="82"/>
      <c r="AK67" s="82"/>
      <c r="AL67" s="82"/>
      <c r="AM67" s="82"/>
      <c r="AN67" s="82"/>
      <c r="AO67" s="82"/>
      <c r="AP67" s="82"/>
    </row>
    <row r="68" spans="1:42" ht="13.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6">
        <f aca="true" t="shared" si="9" ref="AA68:AA102">AA67+1</f>
        <v>65</v>
      </c>
      <c r="AB68" s="87">
        <f t="shared" si="8"/>
        <v>-25</v>
      </c>
      <c r="AC68" s="42">
        <f aca="true" t="shared" si="10" ref="AC68:AC102">60+3*AA68</f>
        <v>255</v>
      </c>
      <c r="AD68" s="82"/>
      <c r="AE68" s="82"/>
      <c r="AF68" s="82"/>
      <c r="AG68" s="82"/>
      <c r="AH68" s="82"/>
      <c r="AI68" s="82"/>
      <c r="AJ68" s="82"/>
      <c r="AK68" s="82"/>
      <c r="AL68" s="82"/>
      <c r="AM68" s="82"/>
      <c r="AN68" s="82"/>
      <c r="AO68" s="82"/>
      <c r="AP68" s="82"/>
    </row>
    <row r="69" spans="1:42" ht="13.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6">
        <f t="shared" si="9"/>
        <v>66</v>
      </c>
      <c r="AB69" s="87">
        <f t="shared" si="8"/>
        <v>-30</v>
      </c>
      <c r="AC69" s="42">
        <f t="shared" si="10"/>
        <v>258</v>
      </c>
      <c r="AD69" s="82"/>
      <c r="AE69" s="82"/>
      <c r="AF69" s="82"/>
      <c r="AG69" s="82"/>
      <c r="AH69" s="82"/>
      <c r="AI69" s="82"/>
      <c r="AJ69" s="82"/>
      <c r="AK69" s="82"/>
      <c r="AL69" s="82"/>
      <c r="AM69" s="82"/>
      <c r="AN69" s="82"/>
      <c r="AO69" s="82"/>
      <c r="AP69" s="82"/>
    </row>
    <row r="70" spans="1:42" ht="13.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6">
        <f t="shared" si="9"/>
        <v>67</v>
      </c>
      <c r="AB70" s="87">
        <f t="shared" si="8"/>
        <v>-35</v>
      </c>
      <c r="AC70" s="42">
        <f t="shared" si="10"/>
        <v>261</v>
      </c>
      <c r="AD70" s="82"/>
      <c r="AE70" s="82"/>
      <c r="AF70" s="82"/>
      <c r="AG70" s="82"/>
      <c r="AH70" s="82"/>
      <c r="AI70" s="82"/>
      <c r="AJ70" s="82"/>
      <c r="AK70" s="82"/>
      <c r="AL70" s="82"/>
      <c r="AM70" s="82"/>
      <c r="AN70" s="82"/>
      <c r="AO70" s="82"/>
      <c r="AP70" s="82"/>
    </row>
    <row r="71" spans="1:42" ht="13.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6">
        <f t="shared" si="9"/>
        <v>68</v>
      </c>
      <c r="AB71" s="87">
        <f t="shared" si="8"/>
        <v>-40</v>
      </c>
      <c r="AC71" s="42">
        <f t="shared" si="10"/>
        <v>264</v>
      </c>
      <c r="AD71" s="82"/>
      <c r="AE71" s="82"/>
      <c r="AF71" s="82"/>
      <c r="AG71" s="82"/>
      <c r="AH71" s="82"/>
      <c r="AI71" s="82"/>
      <c r="AJ71" s="82"/>
      <c r="AK71" s="82"/>
      <c r="AL71" s="82"/>
      <c r="AM71" s="82"/>
      <c r="AN71" s="82"/>
      <c r="AO71" s="82"/>
      <c r="AP71" s="82"/>
    </row>
    <row r="72" spans="1:42" ht="13.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6">
        <f t="shared" si="9"/>
        <v>69</v>
      </c>
      <c r="AB72" s="87">
        <f t="shared" si="8"/>
        <v>-45</v>
      </c>
      <c r="AC72" s="42">
        <f t="shared" si="10"/>
        <v>267</v>
      </c>
      <c r="AD72" s="82"/>
      <c r="AE72" s="82"/>
      <c r="AF72" s="82"/>
      <c r="AG72" s="82"/>
      <c r="AH72" s="82"/>
      <c r="AI72" s="82"/>
      <c r="AJ72" s="82"/>
      <c r="AK72" s="82"/>
      <c r="AL72" s="82"/>
      <c r="AM72" s="82"/>
      <c r="AN72" s="82"/>
      <c r="AO72" s="82"/>
      <c r="AP72" s="82"/>
    </row>
    <row r="73" spans="1:42" ht="13.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6">
        <f t="shared" si="9"/>
        <v>70</v>
      </c>
      <c r="AB73" s="87">
        <f t="shared" si="8"/>
        <v>-50</v>
      </c>
      <c r="AC73" s="42">
        <f t="shared" si="10"/>
        <v>270</v>
      </c>
      <c r="AD73" s="82"/>
      <c r="AE73" s="82"/>
      <c r="AF73" s="82"/>
      <c r="AG73" s="82"/>
      <c r="AH73" s="82"/>
      <c r="AI73" s="82"/>
      <c r="AJ73" s="82"/>
      <c r="AK73" s="82"/>
      <c r="AL73" s="82"/>
      <c r="AM73" s="82"/>
      <c r="AN73" s="82"/>
      <c r="AO73" s="82"/>
      <c r="AP73" s="82"/>
    </row>
    <row r="74" spans="1:42" ht="13.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6">
        <f t="shared" si="9"/>
        <v>71</v>
      </c>
      <c r="AB74" s="87">
        <f t="shared" si="8"/>
        <v>-55</v>
      </c>
      <c r="AC74" s="42">
        <f t="shared" si="10"/>
        <v>273</v>
      </c>
      <c r="AD74" s="82"/>
      <c r="AE74" s="82"/>
      <c r="AF74" s="82"/>
      <c r="AG74" s="82"/>
      <c r="AH74" s="82"/>
      <c r="AI74" s="82"/>
      <c r="AJ74" s="82"/>
      <c r="AK74" s="82"/>
      <c r="AL74" s="82"/>
      <c r="AM74" s="82"/>
      <c r="AN74" s="82"/>
      <c r="AO74" s="82"/>
      <c r="AP74" s="82"/>
    </row>
    <row r="75" spans="1:42" ht="13.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6">
        <f t="shared" si="9"/>
        <v>72</v>
      </c>
      <c r="AB75" s="87">
        <f t="shared" si="8"/>
        <v>-60</v>
      </c>
      <c r="AC75" s="42">
        <f t="shared" si="10"/>
        <v>276</v>
      </c>
      <c r="AD75" s="82"/>
      <c r="AE75" s="82"/>
      <c r="AF75" s="82"/>
      <c r="AG75" s="82"/>
      <c r="AH75" s="82"/>
      <c r="AI75" s="82"/>
      <c r="AJ75" s="82"/>
      <c r="AK75" s="82"/>
      <c r="AL75" s="82"/>
      <c r="AM75" s="82"/>
      <c r="AN75" s="82"/>
      <c r="AO75" s="82"/>
      <c r="AP75" s="82"/>
    </row>
    <row r="76" spans="1:42" ht="13.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6">
        <f t="shared" si="9"/>
        <v>73</v>
      </c>
      <c r="AB76" s="87">
        <f t="shared" si="8"/>
        <v>-65</v>
      </c>
      <c r="AC76" s="42">
        <f t="shared" si="10"/>
        <v>279</v>
      </c>
      <c r="AD76" s="82"/>
      <c r="AE76" s="82"/>
      <c r="AF76" s="82"/>
      <c r="AG76" s="82"/>
      <c r="AH76" s="82"/>
      <c r="AI76" s="82"/>
      <c r="AJ76" s="82"/>
      <c r="AK76" s="82"/>
      <c r="AL76" s="82"/>
      <c r="AM76" s="82"/>
      <c r="AN76" s="82"/>
      <c r="AO76" s="82"/>
      <c r="AP76" s="82"/>
    </row>
    <row r="77" spans="1:42" ht="13.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6">
        <f t="shared" si="9"/>
        <v>74</v>
      </c>
      <c r="AB77" s="87">
        <f t="shared" si="8"/>
        <v>-70</v>
      </c>
      <c r="AC77" s="42">
        <f t="shared" si="10"/>
        <v>282</v>
      </c>
      <c r="AD77" s="82"/>
      <c r="AE77" s="82"/>
      <c r="AF77" s="82"/>
      <c r="AG77" s="82"/>
      <c r="AH77" s="82"/>
      <c r="AI77" s="82"/>
      <c r="AJ77" s="82"/>
      <c r="AK77" s="82"/>
      <c r="AL77" s="82"/>
      <c r="AM77" s="82"/>
      <c r="AN77" s="82"/>
      <c r="AO77" s="82"/>
      <c r="AP77" s="82"/>
    </row>
    <row r="78" spans="1:42" ht="13.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6">
        <f t="shared" si="9"/>
        <v>75</v>
      </c>
      <c r="AB78" s="87">
        <f t="shared" si="8"/>
        <v>-75</v>
      </c>
      <c r="AC78" s="42">
        <f t="shared" si="10"/>
        <v>285</v>
      </c>
      <c r="AD78" s="82"/>
      <c r="AE78" s="82"/>
      <c r="AF78" s="82"/>
      <c r="AG78" s="82"/>
      <c r="AH78" s="82"/>
      <c r="AI78" s="82"/>
      <c r="AJ78" s="82"/>
      <c r="AK78" s="82"/>
      <c r="AL78" s="82"/>
      <c r="AM78" s="82"/>
      <c r="AN78" s="82"/>
      <c r="AO78" s="82"/>
      <c r="AP78" s="82"/>
    </row>
    <row r="79" spans="1:42" ht="13.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6">
        <f t="shared" si="9"/>
        <v>76</v>
      </c>
      <c r="AB79" s="87">
        <f t="shared" si="8"/>
        <v>-80</v>
      </c>
      <c r="AC79" s="42">
        <f t="shared" si="10"/>
        <v>288</v>
      </c>
      <c r="AD79" s="82"/>
      <c r="AE79" s="82"/>
      <c r="AF79" s="82"/>
      <c r="AG79" s="82"/>
      <c r="AH79" s="82"/>
      <c r="AI79" s="82"/>
      <c r="AJ79" s="82"/>
      <c r="AK79" s="82"/>
      <c r="AL79" s="82"/>
      <c r="AM79" s="82"/>
      <c r="AN79" s="82"/>
      <c r="AO79" s="82"/>
      <c r="AP79" s="82"/>
    </row>
    <row r="80" spans="1:42" ht="13.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6">
        <f t="shared" si="9"/>
        <v>77</v>
      </c>
      <c r="AB80" s="87">
        <f t="shared" si="8"/>
        <v>-85</v>
      </c>
      <c r="AC80" s="42">
        <f t="shared" si="10"/>
        <v>291</v>
      </c>
      <c r="AD80" s="82"/>
      <c r="AE80" s="82"/>
      <c r="AF80" s="82"/>
      <c r="AG80" s="82"/>
      <c r="AH80" s="82"/>
      <c r="AI80" s="82"/>
      <c r="AJ80" s="82"/>
      <c r="AK80" s="82"/>
      <c r="AL80" s="82"/>
      <c r="AM80" s="82"/>
      <c r="AN80" s="82"/>
      <c r="AO80" s="82"/>
      <c r="AP80" s="82"/>
    </row>
    <row r="81" spans="1:42" ht="13.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6">
        <f t="shared" si="9"/>
        <v>78</v>
      </c>
      <c r="AB81" s="87">
        <f t="shared" si="8"/>
        <v>-90</v>
      </c>
      <c r="AC81" s="42">
        <f t="shared" si="10"/>
        <v>294</v>
      </c>
      <c r="AD81" s="82"/>
      <c r="AE81" s="82"/>
      <c r="AF81" s="82"/>
      <c r="AG81" s="82"/>
      <c r="AH81" s="82"/>
      <c r="AI81" s="82"/>
      <c r="AJ81" s="82"/>
      <c r="AK81" s="82"/>
      <c r="AL81" s="82"/>
      <c r="AM81" s="82"/>
      <c r="AN81" s="82"/>
      <c r="AO81" s="82"/>
      <c r="AP81" s="82"/>
    </row>
    <row r="82" spans="1:42" ht="13.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6">
        <f t="shared" si="9"/>
        <v>79</v>
      </c>
      <c r="AB82" s="87">
        <f t="shared" si="8"/>
        <v>-95</v>
      </c>
      <c r="AC82" s="42">
        <f t="shared" si="10"/>
        <v>297</v>
      </c>
      <c r="AD82" s="82"/>
      <c r="AE82" s="82"/>
      <c r="AF82" s="82"/>
      <c r="AG82" s="82"/>
      <c r="AH82" s="82"/>
      <c r="AI82" s="82"/>
      <c r="AJ82" s="82"/>
      <c r="AK82" s="82"/>
      <c r="AL82" s="82"/>
      <c r="AM82" s="82"/>
      <c r="AN82" s="82"/>
      <c r="AO82" s="82"/>
      <c r="AP82" s="82"/>
    </row>
    <row r="83" spans="1:42" ht="13.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6">
        <f t="shared" si="9"/>
        <v>80</v>
      </c>
      <c r="AB83" s="87">
        <f t="shared" si="8"/>
        <v>-100</v>
      </c>
      <c r="AC83" s="42">
        <f t="shared" si="10"/>
        <v>300</v>
      </c>
      <c r="AD83" s="82"/>
      <c r="AE83" s="82"/>
      <c r="AF83" s="82"/>
      <c r="AG83" s="82"/>
      <c r="AH83" s="82"/>
      <c r="AI83" s="82"/>
      <c r="AJ83" s="82"/>
      <c r="AK83" s="82"/>
      <c r="AL83" s="82"/>
      <c r="AM83" s="82"/>
      <c r="AN83" s="82"/>
      <c r="AO83" s="82"/>
      <c r="AP83" s="82"/>
    </row>
    <row r="84" spans="1:42" ht="13.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6">
        <f t="shared" si="9"/>
        <v>81</v>
      </c>
      <c r="AB84" s="87">
        <f t="shared" si="8"/>
        <v>-105</v>
      </c>
      <c r="AC84" s="42">
        <f t="shared" si="10"/>
        <v>303</v>
      </c>
      <c r="AD84" s="82"/>
      <c r="AE84" s="82"/>
      <c r="AF84" s="82"/>
      <c r="AG84" s="82"/>
      <c r="AH84" s="82"/>
      <c r="AI84" s="82"/>
      <c r="AJ84" s="82"/>
      <c r="AK84" s="82"/>
      <c r="AL84" s="82"/>
      <c r="AM84" s="82"/>
      <c r="AN84" s="82"/>
      <c r="AO84" s="82"/>
      <c r="AP84" s="82"/>
    </row>
    <row r="85" spans="1:42" ht="13.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6">
        <f t="shared" si="9"/>
        <v>82</v>
      </c>
      <c r="AB85" s="87">
        <f t="shared" si="8"/>
        <v>-110</v>
      </c>
      <c r="AC85" s="42">
        <f t="shared" si="10"/>
        <v>306</v>
      </c>
      <c r="AD85" s="82"/>
      <c r="AE85" s="82"/>
      <c r="AF85" s="82"/>
      <c r="AG85" s="82"/>
      <c r="AH85" s="82"/>
      <c r="AI85" s="82"/>
      <c r="AJ85" s="82"/>
      <c r="AK85" s="82"/>
      <c r="AL85" s="82"/>
      <c r="AM85" s="82"/>
      <c r="AN85" s="82"/>
      <c r="AO85" s="82"/>
      <c r="AP85" s="82"/>
    </row>
    <row r="86" spans="1:42" ht="13.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6">
        <f t="shared" si="9"/>
        <v>83</v>
      </c>
      <c r="AB86" s="87">
        <f t="shared" si="8"/>
        <v>-115</v>
      </c>
      <c r="AC86" s="42">
        <f t="shared" si="10"/>
        <v>309</v>
      </c>
      <c r="AD86" s="82"/>
      <c r="AE86" s="82"/>
      <c r="AF86" s="82"/>
      <c r="AG86" s="82"/>
      <c r="AH86" s="82"/>
      <c r="AI86" s="82"/>
      <c r="AJ86" s="82"/>
      <c r="AK86" s="82"/>
      <c r="AL86" s="82"/>
      <c r="AM86" s="82"/>
      <c r="AN86" s="82"/>
      <c r="AO86" s="82"/>
      <c r="AP86" s="82"/>
    </row>
    <row r="87" spans="1:42" ht="13.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6">
        <f t="shared" si="9"/>
        <v>84</v>
      </c>
      <c r="AB87" s="87">
        <f t="shared" si="8"/>
        <v>-120</v>
      </c>
      <c r="AC87" s="42">
        <f t="shared" si="10"/>
        <v>312</v>
      </c>
      <c r="AD87" s="82"/>
      <c r="AE87" s="82"/>
      <c r="AF87" s="82"/>
      <c r="AG87" s="82"/>
      <c r="AH87" s="82"/>
      <c r="AI87" s="82"/>
      <c r="AJ87" s="82"/>
      <c r="AK87" s="82"/>
      <c r="AL87" s="82"/>
      <c r="AM87" s="82"/>
      <c r="AN87" s="82"/>
      <c r="AO87" s="82"/>
      <c r="AP87" s="82"/>
    </row>
    <row r="88" spans="1:42" ht="13.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6">
        <f t="shared" si="9"/>
        <v>85</v>
      </c>
      <c r="AB88" s="87">
        <f t="shared" si="8"/>
        <v>-125</v>
      </c>
      <c r="AC88" s="42">
        <f t="shared" si="10"/>
        <v>315</v>
      </c>
      <c r="AD88" s="82"/>
      <c r="AE88" s="82"/>
      <c r="AF88" s="82"/>
      <c r="AG88" s="82"/>
      <c r="AH88" s="82"/>
      <c r="AI88" s="82"/>
      <c r="AJ88" s="82"/>
      <c r="AK88" s="82"/>
      <c r="AL88" s="82"/>
      <c r="AM88" s="82"/>
      <c r="AN88" s="82"/>
      <c r="AO88" s="82"/>
      <c r="AP88" s="82"/>
    </row>
    <row r="89" spans="1:42" ht="13.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6">
        <f t="shared" si="9"/>
        <v>86</v>
      </c>
      <c r="AB89" s="87">
        <f t="shared" si="8"/>
        <v>-130</v>
      </c>
      <c r="AC89" s="42">
        <f t="shared" si="10"/>
        <v>318</v>
      </c>
      <c r="AD89" s="82"/>
      <c r="AE89" s="82"/>
      <c r="AF89" s="82"/>
      <c r="AG89" s="82"/>
      <c r="AH89" s="82"/>
      <c r="AI89" s="82"/>
      <c r="AJ89" s="82"/>
      <c r="AK89" s="82"/>
      <c r="AL89" s="82"/>
      <c r="AM89" s="82"/>
      <c r="AN89" s="82"/>
      <c r="AO89" s="82"/>
      <c r="AP89" s="82"/>
    </row>
    <row r="90" spans="1:42" ht="13.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6">
        <f t="shared" si="9"/>
        <v>87</v>
      </c>
      <c r="AB90" s="87">
        <f t="shared" si="8"/>
        <v>-135</v>
      </c>
      <c r="AC90" s="42">
        <f t="shared" si="10"/>
        <v>321</v>
      </c>
      <c r="AD90" s="82"/>
      <c r="AE90" s="82"/>
      <c r="AF90" s="82"/>
      <c r="AG90" s="82"/>
      <c r="AH90" s="82"/>
      <c r="AI90" s="82"/>
      <c r="AJ90" s="82"/>
      <c r="AK90" s="82"/>
      <c r="AL90" s="82"/>
      <c r="AM90" s="82"/>
      <c r="AN90" s="82"/>
      <c r="AO90" s="82"/>
      <c r="AP90" s="82"/>
    </row>
    <row r="91" spans="1:42" ht="13.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6">
        <f t="shared" si="9"/>
        <v>88</v>
      </c>
      <c r="AB91" s="87">
        <f t="shared" si="8"/>
        <v>-140</v>
      </c>
      <c r="AC91" s="42">
        <f t="shared" si="10"/>
        <v>324</v>
      </c>
      <c r="AD91" s="82"/>
      <c r="AE91" s="82"/>
      <c r="AF91" s="82"/>
      <c r="AG91" s="82"/>
      <c r="AH91" s="82"/>
      <c r="AI91" s="82"/>
      <c r="AJ91" s="82"/>
      <c r="AK91" s="82"/>
      <c r="AL91" s="82"/>
      <c r="AM91" s="82"/>
      <c r="AN91" s="82"/>
      <c r="AO91" s="82"/>
      <c r="AP91" s="82"/>
    </row>
    <row r="92" spans="1:42" ht="13.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6">
        <f t="shared" si="9"/>
        <v>89</v>
      </c>
      <c r="AB92" s="87">
        <f t="shared" si="8"/>
        <v>-145</v>
      </c>
      <c r="AC92" s="42">
        <f t="shared" si="10"/>
        <v>327</v>
      </c>
      <c r="AD92" s="82"/>
      <c r="AE92" s="82"/>
      <c r="AF92" s="82"/>
      <c r="AG92" s="82"/>
      <c r="AH92" s="82"/>
      <c r="AI92" s="82"/>
      <c r="AJ92" s="82"/>
      <c r="AK92" s="82"/>
      <c r="AL92" s="82"/>
      <c r="AM92" s="82"/>
      <c r="AN92" s="82"/>
      <c r="AO92" s="82"/>
      <c r="AP92" s="82"/>
    </row>
    <row r="93" spans="1:42" ht="13.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6">
        <f t="shared" si="9"/>
        <v>90</v>
      </c>
      <c r="AB93" s="87">
        <f t="shared" si="8"/>
        <v>-150</v>
      </c>
      <c r="AC93" s="42">
        <f t="shared" si="10"/>
        <v>330</v>
      </c>
      <c r="AD93" s="82"/>
      <c r="AE93" s="82"/>
      <c r="AF93" s="82"/>
      <c r="AG93" s="82"/>
      <c r="AH93" s="82"/>
      <c r="AI93" s="82"/>
      <c r="AJ93" s="82"/>
      <c r="AK93" s="82"/>
      <c r="AL93" s="82"/>
      <c r="AM93" s="82"/>
      <c r="AN93" s="82"/>
      <c r="AO93" s="82"/>
      <c r="AP93" s="82"/>
    </row>
    <row r="94" spans="1:42" ht="13.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6">
        <f t="shared" si="9"/>
        <v>91</v>
      </c>
      <c r="AB94" s="87">
        <f t="shared" si="8"/>
        <v>-155</v>
      </c>
      <c r="AC94" s="42">
        <f t="shared" si="10"/>
        <v>333</v>
      </c>
      <c r="AD94" s="82"/>
      <c r="AE94" s="82"/>
      <c r="AF94" s="82"/>
      <c r="AG94" s="82"/>
      <c r="AH94" s="82"/>
      <c r="AI94" s="82"/>
      <c r="AJ94" s="82"/>
      <c r="AK94" s="82"/>
      <c r="AL94" s="82"/>
      <c r="AM94" s="82"/>
      <c r="AN94" s="82"/>
      <c r="AO94" s="82"/>
      <c r="AP94" s="82"/>
    </row>
    <row r="95" spans="1:42" ht="13.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6">
        <f t="shared" si="9"/>
        <v>92</v>
      </c>
      <c r="AB95" s="87">
        <f t="shared" si="8"/>
        <v>-160</v>
      </c>
      <c r="AC95" s="42">
        <f t="shared" si="10"/>
        <v>336</v>
      </c>
      <c r="AD95" s="82"/>
      <c r="AE95" s="82"/>
      <c r="AF95" s="82"/>
      <c r="AG95" s="82"/>
      <c r="AH95" s="82"/>
      <c r="AI95" s="82"/>
      <c r="AJ95" s="82"/>
      <c r="AK95" s="82"/>
      <c r="AL95" s="82"/>
      <c r="AM95" s="82"/>
      <c r="AN95" s="82"/>
      <c r="AO95" s="82"/>
      <c r="AP95" s="82"/>
    </row>
    <row r="96" spans="1:42" ht="13.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6">
        <f t="shared" si="9"/>
        <v>93</v>
      </c>
      <c r="AB96" s="87">
        <f t="shared" si="8"/>
        <v>-165</v>
      </c>
      <c r="AC96" s="42">
        <f t="shared" si="10"/>
        <v>339</v>
      </c>
      <c r="AD96" s="82"/>
      <c r="AE96" s="82"/>
      <c r="AF96" s="82"/>
      <c r="AG96" s="82"/>
      <c r="AH96" s="82"/>
      <c r="AI96" s="82"/>
      <c r="AJ96" s="82"/>
      <c r="AK96" s="82"/>
      <c r="AL96" s="82"/>
      <c r="AM96" s="82"/>
      <c r="AN96" s="82"/>
      <c r="AO96" s="82"/>
      <c r="AP96" s="82"/>
    </row>
    <row r="97" spans="1:42" ht="13.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6">
        <f t="shared" si="9"/>
        <v>94</v>
      </c>
      <c r="AB97" s="87">
        <f t="shared" si="8"/>
        <v>-170</v>
      </c>
      <c r="AC97" s="42">
        <f t="shared" si="10"/>
        <v>342</v>
      </c>
      <c r="AD97" s="82"/>
      <c r="AE97" s="82"/>
      <c r="AF97" s="82"/>
      <c r="AG97" s="82"/>
      <c r="AH97" s="82"/>
      <c r="AI97" s="82"/>
      <c r="AJ97" s="82"/>
      <c r="AK97" s="82"/>
      <c r="AL97" s="82"/>
      <c r="AM97" s="82"/>
      <c r="AN97" s="82"/>
      <c r="AO97" s="82"/>
      <c r="AP97" s="82"/>
    </row>
    <row r="98" spans="1:42" ht="13.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6">
        <f t="shared" si="9"/>
        <v>95</v>
      </c>
      <c r="AB98" s="87">
        <f t="shared" si="8"/>
        <v>-175</v>
      </c>
      <c r="AC98" s="42">
        <f t="shared" si="10"/>
        <v>345</v>
      </c>
      <c r="AD98" s="82"/>
      <c r="AE98" s="82"/>
      <c r="AF98" s="82"/>
      <c r="AG98" s="82"/>
      <c r="AH98" s="82"/>
      <c r="AI98" s="82"/>
      <c r="AJ98" s="82"/>
      <c r="AK98" s="82"/>
      <c r="AL98" s="82"/>
      <c r="AM98" s="82"/>
      <c r="AN98" s="82"/>
      <c r="AO98" s="82"/>
      <c r="AP98" s="82"/>
    </row>
    <row r="99" spans="1:42" ht="13.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6">
        <f t="shared" si="9"/>
        <v>96</v>
      </c>
      <c r="AB99" s="87">
        <f>300-5*AA99</f>
        <v>-180</v>
      </c>
      <c r="AC99" s="42">
        <f t="shared" si="10"/>
        <v>348</v>
      </c>
      <c r="AD99" s="82"/>
      <c r="AE99" s="82"/>
      <c r="AF99" s="82"/>
      <c r="AG99" s="82"/>
      <c r="AH99" s="82"/>
      <c r="AI99" s="82"/>
      <c r="AJ99" s="82"/>
      <c r="AK99" s="82"/>
      <c r="AL99" s="82"/>
      <c r="AM99" s="82"/>
      <c r="AN99" s="82"/>
      <c r="AO99" s="82"/>
      <c r="AP99" s="82"/>
    </row>
    <row r="100" spans="1:42" ht="13.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6">
        <f t="shared" si="9"/>
        <v>97</v>
      </c>
      <c r="AB100" s="87">
        <f>300-5*AA100</f>
        <v>-185</v>
      </c>
      <c r="AC100" s="42">
        <f t="shared" si="10"/>
        <v>351</v>
      </c>
      <c r="AD100" s="82"/>
      <c r="AE100" s="82"/>
      <c r="AF100" s="82"/>
      <c r="AG100" s="82"/>
      <c r="AH100" s="82"/>
      <c r="AI100" s="82"/>
      <c r="AJ100" s="82"/>
      <c r="AK100" s="82"/>
      <c r="AL100" s="82"/>
      <c r="AM100" s="82"/>
      <c r="AN100" s="82"/>
      <c r="AO100" s="82"/>
      <c r="AP100" s="82"/>
    </row>
    <row r="101" spans="1:42" ht="13.5"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6">
        <f t="shared" si="9"/>
        <v>98</v>
      </c>
      <c r="AB101" s="87">
        <f>300-5*AA101</f>
        <v>-190</v>
      </c>
      <c r="AC101" s="42">
        <f t="shared" si="10"/>
        <v>354</v>
      </c>
      <c r="AD101" s="82"/>
      <c r="AE101" s="82"/>
      <c r="AF101" s="82"/>
      <c r="AG101" s="82"/>
      <c r="AH101" s="82"/>
      <c r="AI101" s="82"/>
      <c r="AJ101" s="82"/>
      <c r="AK101" s="82"/>
      <c r="AL101" s="82"/>
      <c r="AM101" s="82"/>
      <c r="AN101" s="82"/>
      <c r="AO101" s="82"/>
      <c r="AP101" s="82"/>
    </row>
    <row r="102" spans="1:42" ht="13.5"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6">
        <f t="shared" si="9"/>
        <v>99</v>
      </c>
      <c r="AB102" s="87">
        <f>300-5*AA102</f>
        <v>-195</v>
      </c>
      <c r="AC102" s="42">
        <f t="shared" si="10"/>
        <v>357</v>
      </c>
      <c r="AD102" s="82"/>
      <c r="AE102" s="82"/>
      <c r="AF102" s="82"/>
      <c r="AG102" s="82"/>
      <c r="AH102" s="82"/>
      <c r="AI102" s="82"/>
      <c r="AJ102" s="82"/>
      <c r="AK102" s="82"/>
      <c r="AL102" s="82"/>
      <c r="AM102" s="82"/>
      <c r="AN102" s="82"/>
      <c r="AO102" s="82"/>
      <c r="AP102" s="82"/>
    </row>
    <row r="103" spans="1:42" ht="13.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row>
    <row r="104" spans="1:42" ht="13.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row>
    <row r="105" spans="1:42" ht="13.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row>
    <row r="106" spans="1:42" ht="13.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row>
    <row r="107" spans="1:42" ht="13.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row>
    <row r="108" spans="1:42" ht="13.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row>
    <row r="109" spans="1:42" ht="13.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row>
    <row r="110" spans="1:42" ht="13.5" customHeight="1">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row>
    <row r="111" spans="1:42" ht="13.5" customHeight="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row>
    <row r="112" spans="1:42" ht="13.5" customHeight="1">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row>
    <row r="113" spans="1:42" ht="13.5"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row>
    <row r="114" spans="1:42" ht="13.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row>
    <row r="115" spans="1:42" ht="13.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row>
    <row r="116" spans="1:42" ht="13.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row>
    <row r="117" spans="1:42" ht="13.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row>
    <row r="118" spans="1:42" ht="13.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row>
    <row r="119" spans="1:42" ht="13.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row>
    <row r="120" spans="1:42" ht="13.5" customHeight="1">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row>
    <row r="121" spans="1:42" ht="13.5" customHeight="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row>
    <row r="122" spans="1:42" ht="13.5" customHeight="1">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row>
    <row r="123" spans="1:42" ht="13.5" customHeight="1">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row>
    <row r="124" spans="1:42" ht="13.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row>
    <row r="125" spans="1:42" ht="13.5" customHeight="1">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row>
    <row r="126" spans="1:42" ht="13.5" customHeight="1">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row>
    <row r="127" spans="1:42" ht="13.5" customHeight="1">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row>
    <row r="128" spans="1:42" ht="13.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row>
    <row r="129" spans="1:42" ht="13.5" customHeight="1">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row>
    <row r="130" spans="1:42" ht="13.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row>
    <row r="131" spans="1:42" ht="13.5" customHeight="1">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row>
    <row r="132" spans="1:42" ht="13.5" customHeight="1">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row>
    <row r="133" spans="1:42" ht="13.5" customHeight="1">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row>
    <row r="134" spans="1:42" ht="13.5" customHeight="1">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row>
    <row r="135" spans="1:42" ht="13.5" customHeight="1">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row>
    <row r="136" spans="1:42" ht="13.5" customHeight="1">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row>
    <row r="137" spans="1:42" ht="13.5" customHeight="1">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row>
    <row r="138" spans="1:42" ht="13.5"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row>
    <row r="139" spans="1:42" ht="13.5" customHeight="1">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row>
    <row r="140" spans="1:42" ht="13.5" customHeight="1">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row>
    <row r="141" spans="1:42" ht="13.5" customHeight="1">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row>
    <row r="142" spans="1:42" ht="13.5" customHeight="1">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row>
    <row r="143" spans="1:42" ht="13.5" customHeight="1">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row>
    <row r="144" spans="1:42" ht="13.5" customHeight="1">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row>
    <row r="145" spans="1:42" ht="13.5" customHeight="1">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row>
    <row r="146" spans="1:42" ht="13.5" customHeight="1">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row>
    <row r="147" spans="1:42" ht="13.5" customHeight="1">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row>
    <row r="148" spans="1:42" ht="13.5" customHeight="1">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row>
    <row r="149" spans="1:42" ht="13.5" customHeight="1">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row>
    <row r="150" spans="1:42" ht="13.5" customHeight="1">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row>
    <row r="151" spans="1:42" ht="12.7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row>
    <row r="152" spans="1:42" ht="12.7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row>
    <row r="153" spans="1:42" ht="12.7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row>
    <row r="154" spans="1:42" ht="12.7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row>
    <row r="155" spans="1:42" ht="12.7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row>
    <row r="156" spans="1:42" ht="12.7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row>
    <row r="157" spans="1:42" ht="12.7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row>
    <row r="158" spans="1:42" ht="12.7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row>
    <row r="159" spans="1:42" ht="12.7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row>
    <row r="160" spans="1:42" ht="12.7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row>
    <row r="161" spans="1:42" ht="12.7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row>
    <row r="162" spans="1:42" ht="12.7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row>
    <row r="163" spans="1:42" ht="12.7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row>
    <row r="164" spans="1:42" ht="12.7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row>
    <row r="165" spans="1:42" ht="12.7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row>
    <row r="166" spans="1:42" ht="12.7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row>
    <row r="167" spans="1:42" ht="12.7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row>
    <row r="168" spans="1:42" ht="12.7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row>
    <row r="169" spans="1:42" ht="12.7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row>
    <row r="170" spans="1:42" ht="12.7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row>
    <row r="171" spans="1:42" ht="12.7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row>
    <row r="172" spans="1:42" ht="12.7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row>
    <row r="173" spans="1:42" ht="12.7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row>
    <row r="174" spans="1:42" ht="12.7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row>
    <row r="175" spans="1:42" ht="12.7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row>
    <row r="176" spans="1:42" ht="12.7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row>
    <row r="177" spans="1:42" ht="12.7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row>
    <row r="178" spans="1:42" ht="12.7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row>
    <row r="179" spans="1:42" ht="12.7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row>
    <row r="180" spans="1:42" ht="12.7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row>
    <row r="181" spans="1:42" ht="12.7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row>
    <row r="182" spans="1:42" ht="12.7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row>
    <row r="183" spans="1:42" ht="12.7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row>
    <row r="184" spans="1:42" ht="12.7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row>
    <row r="185" spans="1:42" ht="12.7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row>
    <row r="186" spans="1:42" ht="12.7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row>
    <row r="187" spans="1:42" ht="12.7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row>
    <row r="188" spans="1:42" ht="12.7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row>
    <row r="189" spans="1:42" ht="12.7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row>
    <row r="190" spans="1:42" ht="12.7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row>
    <row r="191" spans="1:42" ht="12.75">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row>
    <row r="192" spans="1:42" ht="12.75">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row>
    <row r="193" spans="1:42" ht="12.75">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row>
    <row r="194" spans="1:42" ht="12.75">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row>
    <row r="195" spans="1:42" ht="12.75">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row>
    <row r="196" spans="1:42" ht="12.75">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row>
    <row r="197" spans="1:42" ht="12.75">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row>
    <row r="198" spans="1:42" ht="12.75">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row>
    <row r="199" spans="1:42" ht="12.75">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row>
    <row r="200" spans="1:42" ht="12.75">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row>
    <row r="201" spans="1:42" ht="12.75">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row>
    <row r="202" spans="1:42" ht="12.75">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row>
    <row r="203" spans="1:42" ht="12.75">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row>
    <row r="204" spans="1:42" ht="12.75">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row>
    <row r="205" spans="1:42" ht="12.75">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row>
    <row r="206" spans="1:42" ht="12.75">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row>
    <row r="207" spans="1:42" ht="12.75">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row>
    <row r="208" spans="1:42" ht="12.75">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row>
    <row r="209" spans="1:42" ht="12.75">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row>
    <row r="210" spans="1:42" ht="12.75">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row>
    <row r="211" spans="1:42" ht="12.75">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row>
    <row r="212" spans="1:42" ht="12.75">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row>
    <row r="213" spans="1:42" ht="12.75">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row>
    <row r="214" spans="1:42" ht="12.75">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row>
    <row r="215" spans="1:42" ht="12.75">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row>
    <row r="216" spans="1:42" ht="12.75">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row>
    <row r="217" spans="1:42" ht="12.75">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row>
    <row r="218" spans="1:42" ht="12.75">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row>
    <row r="219" spans="1:42" ht="12.75">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row>
    <row r="220" spans="1:42" ht="12.75">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row>
    <row r="221" spans="1:42" ht="12.75">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row>
    <row r="222" spans="1:42" ht="12.75">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row>
    <row r="223" spans="1:42" ht="12.75">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row>
    <row r="224" spans="1:42" ht="12.75">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row>
    <row r="225" spans="1:42" ht="12.75">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row>
    <row r="226" spans="1:42" ht="12.75">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row>
    <row r="227" spans="1:42" ht="12.75">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row>
    <row r="228" spans="1:42" ht="12.75">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row>
    <row r="229" spans="1:42" ht="12.75">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row>
    <row r="230" spans="1:42" ht="12.75">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row>
    <row r="231" spans="1:42" ht="12.75">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row>
    <row r="232" spans="1:42" ht="12.75">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row>
    <row r="233" spans="1:42" ht="12.75">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row>
    <row r="234" spans="1:42" ht="12.75">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row>
    <row r="235" spans="1:42" ht="12.75">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row>
    <row r="236" spans="1:42" ht="12.75">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row>
    <row r="237" spans="1:42" ht="12.75">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row>
    <row r="238" spans="1:42" ht="12.75">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row>
    <row r="239" spans="1:42" ht="12.75">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row>
    <row r="240" spans="1:42" ht="12.75">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row>
    <row r="241" spans="1:42" ht="12.75">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row>
    <row r="242" spans="1:42" ht="12.75">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row>
    <row r="243" spans="1:42" ht="12.75">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row>
    <row r="244" spans="1:42" ht="12.75">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row>
    <row r="245" spans="1:42" ht="12.75">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row>
    <row r="246" spans="1:42" ht="12.75">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row>
    <row r="247" spans="1:42" ht="12.75">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row>
    <row r="248" spans="1:42" ht="12.75">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row>
    <row r="249" spans="1:42" ht="12.75">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row>
    <row r="250" spans="1:42" ht="12.75">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row>
    <row r="251" spans="1:42" ht="12.75">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row>
    <row r="252" spans="1:42" ht="12.75">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row>
    <row r="253" spans="1:42" ht="12.75">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row>
    <row r="254" spans="1:42" ht="12.75">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row>
    <row r="255" spans="1:42" ht="12.75">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row>
    <row r="256" spans="1:42" ht="12.75">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row>
    <row r="257" spans="1:42" ht="12.75">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row>
    <row r="258" spans="1:42" ht="12.75">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row>
    <row r="259" spans="1:42" ht="12.75">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row>
    <row r="260" spans="1:42" ht="12.75">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row>
    <row r="261" spans="1:42" ht="12.75">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row>
    <row r="262" spans="1:42" ht="12.75">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row>
    <row r="263" spans="1:42" ht="12.75">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row>
    <row r="264" spans="1:42" ht="12.75">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row>
    <row r="265" spans="1:42" ht="12.75">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row>
    <row r="266" spans="1:42" ht="12.75">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row>
    <row r="267" spans="1:42" ht="12.75">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row>
    <row r="268" spans="1:42" ht="12.75">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row>
    <row r="269" spans="1:42" ht="12.75">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row>
    <row r="270" spans="1:42" ht="12.75">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row>
    <row r="271" spans="1:42" ht="12.75">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row>
    <row r="272" spans="1:42" ht="12.75">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row>
    <row r="273" spans="1:42" ht="12.75">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row>
    <row r="274" spans="1:42" ht="12.75">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row>
    <row r="275" spans="1:42" ht="12.75">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row>
    <row r="276" spans="1:42" ht="12.75">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row>
    <row r="277" spans="1:42" ht="12.75">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row>
    <row r="278" spans="1:42" ht="12.75">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row>
    <row r="279" spans="1:42" ht="12.75">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row>
    <row r="280" spans="1:42" ht="12.75">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row>
    <row r="281" spans="1:42" ht="12.75">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row>
    <row r="282" spans="1:42" ht="12.75">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row>
    <row r="283" spans="1:42" ht="12.75">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row>
    <row r="284" spans="1:42" ht="12.75">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row>
    <row r="285" spans="1:42" ht="12.75">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row>
    <row r="286" spans="1:42" ht="12.75">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row>
    <row r="287" spans="1:42" ht="12.75">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row>
    <row r="288" spans="1:42" ht="12.75">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row>
    <row r="289" spans="1:42" ht="12.75">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row>
    <row r="290" spans="1:42" ht="12.75">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row>
    <row r="291" spans="1:42" ht="12.75">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row>
    <row r="292" spans="1:42" ht="12.75">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row>
    <row r="293" spans="1:42" ht="12.75">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row>
    <row r="294" spans="1:42" ht="12.75">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row>
    <row r="295" spans="1:42" ht="12.75">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row>
    <row r="296" spans="1:42" ht="12.75">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row>
    <row r="297" spans="1:42" ht="12.75">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row>
    <row r="298" spans="1:42" ht="12.75">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row>
    <row r="299" spans="1:42" ht="12.75">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row>
    <row r="300" spans="1:42" ht="12.75">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row>
    <row r="301" spans="1:42" ht="12.75">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row>
    <row r="302" spans="1:42" ht="12.75">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row>
    <row r="303" spans="1:42" ht="12.75">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row>
    <row r="304" spans="1:42" ht="12.75">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row>
    <row r="305" spans="1:42" ht="12.75">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row>
    <row r="306" spans="1:42" ht="12.75">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row>
    <row r="307" spans="1:42" ht="12.75">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row>
    <row r="308" spans="1:42" ht="12.75">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row>
    <row r="309" spans="1:42" ht="12.75">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row>
    <row r="310" spans="1:42" ht="12.75">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row>
    <row r="311" spans="1:42" ht="12.75">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row>
    <row r="312" spans="1:42" ht="12.75">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row>
    <row r="313" spans="1:42" ht="12.75">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row>
    <row r="314" spans="1:42" ht="12.75">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row>
    <row r="315" spans="1:42" ht="12.75">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row>
    <row r="316" spans="1:42" ht="12.75">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row>
    <row r="317" spans="1:42" ht="12.75">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row>
    <row r="318" spans="1:42" ht="12.75">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row>
    <row r="319" spans="1:42" ht="12.75">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row>
    <row r="320" spans="1:42" ht="12.75">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row>
    <row r="321" spans="1:42" ht="12.75">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row>
    <row r="322" spans="1:42" ht="12.75">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row>
    <row r="323" spans="1:42" ht="12.75">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row>
    <row r="324" spans="1:42" ht="12.75">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row>
  </sheetData>
  <mergeCells count="2">
    <mergeCell ref="A8:C8"/>
    <mergeCell ref="A9:C9"/>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21"/>
  <dimension ref="A1:AN537"/>
  <sheetViews>
    <sheetView workbookViewId="0" topLeftCell="A1">
      <selection activeCell="F27" sqref="F27"/>
    </sheetView>
  </sheetViews>
  <sheetFormatPr defaultColWidth="9.140625" defaultRowHeight="15"/>
  <cols>
    <col min="1" max="1" width="8.8515625" style="1" customWidth="1"/>
    <col min="2" max="2" width="9.7109375" style="1" bestFit="1" customWidth="1"/>
    <col min="3" max="27" width="8.8515625" style="1" customWidth="1"/>
    <col min="28" max="28" width="9.7109375" style="1" bestFit="1" customWidth="1"/>
    <col min="29" max="29" width="8.8515625" style="1" customWidth="1"/>
    <col min="30" max="30" width="10.00390625" style="1" bestFit="1" customWidth="1"/>
    <col min="31" max="40" width="8.8515625" style="1" customWidth="1"/>
    <col min="41" max="16384" width="9.140625" style="1" customWidth="1"/>
  </cols>
  <sheetData>
    <row r="1" spans="1:40" ht="13.5" customHeight="1">
      <c r="A1" s="24"/>
      <c r="B1" s="24"/>
      <c r="C1" s="24"/>
      <c r="D1" s="24"/>
      <c r="E1" s="24"/>
      <c r="F1" s="24"/>
      <c r="G1" s="24"/>
      <c r="H1" s="24"/>
      <c r="I1" s="24"/>
      <c r="J1" s="24"/>
      <c r="K1" s="24"/>
      <c r="L1" s="24"/>
      <c r="M1" s="24"/>
      <c r="N1" s="24"/>
      <c r="O1" s="24"/>
      <c r="P1" s="82"/>
      <c r="Q1" s="82"/>
      <c r="R1" s="82"/>
      <c r="S1" s="82"/>
      <c r="T1" s="44"/>
      <c r="U1" s="44"/>
      <c r="V1" s="44"/>
      <c r="W1" s="44"/>
      <c r="X1" s="44"/>
      <c r="Y1" s="44"/>
      <c r="Z1" s="44"/>
      <c r="AA1" s="44"/>
      <c r="AB1" s="44"/>
      <c r="AC1" s="43"/>
      <c r="AD1" s="44"/>
      <c r="AE1" s="44"/>
      <c r="AF1" s="44"/>
      <c r="AG1" s="44"/>
      <c r="AH1" s="44"/>
      <c r="AI1" s="44"/>
      <c r="AJ1" s="44"/>
      <c r="AK1" s="44"/>
      <c r="AL1" s="44"/>
      <c r="AM1" s="44"/>
      <c r="AN1" s="44"/>
    </row>
    <row r="2" spans="1:40" ht="13.5" customHeight="1">
      <c r="A2" s="82"/>
      <c r="B2" s="82"/>
      <c r="C2" s="82"/>
      <c r="D2" s="82"/>
      <c r="E2" s="82"/>
      <c r="F2" s="82"/>
      <c r="G2" s="82"/>
      <c r="H2" s="82"/>
      <c r="I2" s="82"/>
      <c r="J2" s="82"/>
      <c r="K2" s="82"/>
      <c r="L2" s="82"/>
      <c r="M2" s="82"/>
      <c r="N2" s="82"/>
      <c r="O2" s="82"/>
      <c r="P2" s="82"/>
      <c r="Q2" s="82"/>
      <c r="R2" s="82"/>
      <c r="S2" s="82"/>
      <c r="T2" s="44"/>
      <c r="U2" s="44"/>
      <c r="V2" s="44"/>
      <c r="W2" s="44"/>
      <c r="X2" s="44"/>
      <c r="Y2" s="44"/>
      <c r="Z2" s="44"/>
      <c r="AA2" s="45" t="s">
        <v>1</v>
      </c>
      <c r="AB2" s="46" t="s">
        <v>2</v>
      </c>
      <c r="AC2" s="60" t="s">
        <v>3</v>
      </c>
      <c r="AD2" s="61" t="s">
        <v>8</v>
      </c>
      <c r="AE2" s="44"/>
      <c r="AF2" s="44"/>
      <c r="AG2" s="44"/>
      <c r="AH2" s="44"/>
      <c r="AI2" s="44"/>
      <c r="AJ2" s="44"/>
      <c r="AK2" s="44"/>
      <c r="AL2" s="44"/>
      <c r="AM2" s="44"/>
      <c r="AN2" s="44"/>
    </row>
    <row r="3" spans="1:40" ht="13.5" customHeight="1">
      <c r="A3" s="82"/>
      <c r="B3" s="82"/>
      <c r="C3" s="82"/>
      <c r="D3" s="82"/>
      <c r="E3" s="82"/>
      <c r="F3" s="82"/>
      <c r="G3" s="82"/>
      <c r="H3" s="82"/>
      <c r="I3" s="82"/>
      <c r="J3" s="82"/>
      <c r="K3" s="82"/>
      <c r="L3" s="82"/>
      <c r="M3" s="82"/>
      <c r="N3" s="82"/>
      <c r="O3" s="82"/>
      <c r="P3" s="82"/>
      <c r="Q3" s="82"/>
      <c r="R3" s="82"/>
      <c r="S3" s="82"/>
      <c r="T3" s="44"/>
      <c r="U3" s="44"/>
      <c r="V3" s="44"/>
      <c r="W3" s="44"/>
      <c r="X3" s="44"/>
      <c r="Y3" s="44"/>
      <c r="Z3" s="44"/>
      <c r="AA3" s="47">
        <v>0</v>
      </c>
      <c r="AB3" s="48">
        <f aca="true" t="shared" si="0" ref="AB3:AB34">300-5*AA3</f>
        <v>300</v>
      </c>
      <c r="AC3" s="62">
        <f aca="true" t="shared" si="1" ref="AC3:AC34">60+3*AA3</f>
        <v>60</v>
      </c>
      <c r="AD3" s="63">
        <f>IF(AB3&gt;=150,150,-10000)</f>
        <v>150</v>
      </c>
      <c r="AE3" s="44"/>
      <c r="AF3" s="44"/>
      <c r="AG3" s="44"/>
      <c r="AH3" s="44"/>
      <c r="AI3" s="44"/>
      <c r="AJ3" s="44"/>
      <c r="AK3" s="44"/>
      <c r="AL3" s="44"/>
      <c r="AM3" s="44"/>
      <c r="AN3" s="44"/>
    </row>
    <row r="4" spans="1:40" ht="13.5" customHeight="1">
      <c r="A4" s="82"/>
      <c r="B4" s="82"/>
      <c r="C4" s="82"/>
      <c r="D4" s="82"/>
      <c r="E4" s="82"/>
      <c r="F4" s="82"/>
      <c r="G4" s="82"/>
      <c r="H4" s="82"/>
      <c r="I4" s="82"/>
      <c r="J4" s="82"/>
      <c r="K4" s="82"/>
      <c r="L4" s="82"/>
      <c r="M4" s="82"/>
      <c r="N4" s="82"/>
      <c r="O4" s="82"/>
      <c r="P4" s="82"/>
      <c r="Q4" s="82"/>
      <c r="R4" s="82"/>
      <c r="S4" s="82"/>
      <c r="T4" s="44"/>
      <c r="U4" s="44"/>
      <c r="V4" s="44"/>
      <c r="W4" s="44"/>
      <c r="X4" s="44"/>
      <c r="Y4" s="44"/>
      <c r="Z4" s="44"/>
      <c r="AA4" s="47">
        <f aca="true" t="shared" si="2" ref="AA4:AA35">AA3+1</f>
        <v>1</v>
      </c>
      <c r="AB4" s="48">
        <f t="shared" si="0"/>
        <v>295</v>
      </c>
      <c r="AC4" s="62">
        <f t="shared" si="1"/>
        <v>63</v>
      </c>
      <c r="AD4" s="63">
        <f aca="true" t="shared" si="3" ref="AD4:AD67">IF(AB4&gt;=150,150,-10000)</f>
        <v>150</v>
      </c>
      <c r="AE4" s="44"/>
      <c r="AF4" s="44"/>
      <c r="AG4" s="44"/>
      <c r="AH4" s="44"/>
      <c r="AI4" s="44"/>
      <c r="AJ4" s="44"/>
      <c r="AK4" s="44"/>
      <c r="AL4" s="44"/>
      <c r="AM4" s="44"/>
      <c r="AN4" s="44"/>
    </row>
    <row r="5" spans="1:40" ht="13.5" customHeight="1">
      <c r="A5" s="82"/>
      <c r="B5" s="82"/>
      <c r="C5" s="82"/>
      <c r="D5" s="82"/>
      <c r="E5" s="82"/>
      <c r="F5" s="82"/>
      <c r="G5" s="82"/>
      <c r="H5" s="82"/>
      <c r="I5" s="82"/>
      <c r="J5" s="82"/>
      <c r="K5" s="82"/>
      <c r="L5" s="82"/>
      <c r="M5" s="82"/>
      <c r="N5" s="82"/>
      <c r="O5" s="82"/>
      <c r="P5" s="82"/>
      <c r="Q5" s="82"/>
      <c r="R5" s="82"/>
      <c r="S5" s="82"/>
      <c r="T5" s="44"/>
      <c r="U5" s="44"/>
      <c r="V5" s="44"/>
      <c r="W5" s="44"/>
      <c r="X5" s="44"/>
      <c r="Y5" s="44"/>
      <c r="Z5" s="44"/>
      <c r="AA5" s="47">
        <f t="shared" si="2"/>
        <v>2</v>
      </c>
      <c r="AB5" s="48">
        <f t="shared" si="0"/>
        <v>290</v>
      </c>
      <c r="AC5" s="62">
        <f t="shared" si="1"/>
        <v>66</v>
      </c>
      <c r="AD5" s="63">
        <f t="shared" si="3"/>
        <v>150</v>
      </c>
      <c r="AE5" s="44"/>
      <c r="AF5" s="44"/>
      <c r="AG5" s="44"/>
      <c r="AH5" s="44"/>
      <c r="AI5" s="44"/>
      <c r="AJ5" s="44"/>
      <c r="AK5" s="44"/>
      <c r="AL5" s="44"/>
      <c r="AM5" s="44"/>
      <c r="AN5" s="44"/>
    </row>
    <row r="6" spans="1:40" ht="13.5" customHeight="1">
      <c r="A6" s="82"/>
      <c r="B6" s="82"/>
      <c r="C6" s="82"/>
      <c r="D6" s="82"/>
      <c r="E6" s="82"/>
      <c r="F6" s="82"/>
      <c r="G6" s="82"/>
      <c r="H6" s="82"/>
      <c r="I6" s="82"/>
      <c r="J6" s="82"/>
      <c r="K6" s="82"/>
      <c r="L6" s="82"/>
      <c r="M6" s="82"/>
      <c r="N6" s="82"/>
      <c r="O6" s="82"/>
      <c r="P6" s="82"/>
      <c r="Q6" s="82"/>
      <c r="R6" s="82"/>
      <c r="S6" s="82"/>
      <c r="T6" s="44"/>
      <c r="U6" s="44"/>
      <c r="V6" s="44"/>
      <c r="W6" s="44"/>
      <c r="X6" s="44"/>
      <c r="Y6" s="44"/>
      <c r="Z6" s="44"/>
      <c r="AA6" s="47">
        <f t="shared" si="2"/>
        <v>3</v>
      </c>
      <c r="AB6" s="48">
        <f t="shared" si="0"/>
        <v>285</v>
      </c>
      <c r="AC6" s="62">
        <f t="shared" si="1"/>
        <v>69</v>
      </c>
      <c r="AD6" s="63">
        <f t="shared" si="3"/>
        <v>150</v>
      </c>
      <c r="AE6" s="44"/>
      <c r="AF6" s="44"/>
      <c r="AG6" s="44"/>
      <c r="AH6" s="44"/>
      <c r="AI6" s="44"/>
      <c r="AJ6" s="44"/>
      <c r="AK6" s="44"/>
      <c r="AL6" s="44"/>
      <c r="AM6" s="44"/>
      <c r="AN6" s="44"/>
    </row>
    <row r="7" spans="1:40" ht="13.5" customHeight="1" thickBot="1">
      <c r="A7" s="82"/>
      <c r="B7" s="82"/>
      <c r="C7" s="82"/>
      <c r="D7" s="82"/>
      <c r="E7" s="82"/>
      <c r="F7" s="82"/>
      <c r="G7" s="82"/>
      <c r="H7" s="82"/>
      <c r="I7" s="82"/>
      <c r="J7" s="82"/>
      <c r="K7" s="82"/>
      <c r="L7" s="82"/>
      <c r="M7" s="82"/>
      <c r="N7" s="82"/>
      <c r="O7" s="82"/>
      <c r="P7" s="82"/>
      <c r="Q7" s="82"/>
      <c r="R7" s="82"/>
      <c r="S7" s="82"/>
      <c r="T7" s="44"/>
      <c r="U7" s="44"/>
      <c r="V7" s="44"/>
      <c r="W7" s="44"/>
      <c r="X7" s="44"/>
      <c r="Y7" s="44"/>
      <c r="Z7" s="44"/>
      <c r="AA7" s="47">
        <f t="shared" si="2"/>
        <v>4</v>
      </c>
      <c r="AB7" s="48">
        <f t="shared" si="0"/>
        <v>280</v>
      </c>
      <c r="AC7" s="62">
        <f t="shared" si="1"/>
        <v>72</v>
      </c>
      <c r="AD7" s="63">
        <f t="shared" si="3"/>
        <v>150</v>
      </c>
      <c r="AE7" s="44"/>
      <c r="AF7" s="44"/>
      <c r="AG7" s="44"/>
      <c r="AH7" s="44"/>
      <c r="AI7" s="44"/>
      <c r="AJ7" s="44"/>
      <c r="AK7" s="44"/>
      <c r="AL7" s="44"/>
      <c r="AM7" s="44"/>
      <c r="AN7" s="44"/>
    </row>
    <row r="8" spans="1:40" ht="13.5" customHeight="1" thickTop="1">
      <c r="A8" s="111" t="s">
        <v>7</v>
      </c>
      <c r="B8" s="112"/>
      <c r="C8" s="113"/>
      <c r="D8" s="82"/>
      <c r="E8" s="82"/>
      <c r="F8" s="82"/>
      <c r="G8" s="82"/>
      <c r="H8" s="82"/>
      <c r="I8" s="82"/>
      <c r="J8" s="82"/>
      <c r="K8" s="82"/>
      <c r="L8" s="82"/>
      <c r="M8" s="82"/>
      <c r="N8" s="82"/>
      <c r="O8" s="82"/>
      <c r="P8" s="82"/>
      <c r="Q8" s="82"/>
      <c r="R8" s="82"/>
      <c r="S8" s="82"/>
      <c r="T8" s="44"/>
      <c r="U8" s="44"/>
      <c r="V8" s="44"/>
      <c r="W8" s="44"/>
      <c r="X8" s="44"/>
      <c r="Y8" s="44"/>
      <c r="Z8" s="44"/>
      <c r="AA8" s="47">
        <f t="shared" si="2"/>
        <v>5</v>
      </c>
      <c r="AB8" s="48">
        <f t="shared" si="0"/>
        <v>275</v>
      </c>
      <c r="AC8" s="62">
        <f t="shared" si="1"/>
        <v>75</v>
      </c>
      <c r="AD8" s="63">
        <f t="shared" si="3"/>
        <v>150</v>
      </c>
      <c r="AE8" s="44"/>
      <c r="AF8" s="44"/>
      <c r="AG8" s="44"/>
      <c r="AH8" s="44"/>
      <c r="AI8" s="44"/>
      <c r="AJ8" s="44"/>
      <c r="AK8" s="44"/>
      <c r="AL8" s="44"/>
      <c r="AM8" s="44"/>
      <c r="AN8" s="44"/>
    </row>
    <row r="9" spans="1:40" ht="13.5" customHeight="1" thickBot="1">
      <c r="A9" s="114" t="s">
        <v>4</v>
      </c>
      <c r="B9" s="115"/>
      <c r="C9" s="116"/>
      <c r="D9" s="82"/>
      <c r="E9" s="82"/>
      <c r="F9" s="82"/>
      <c r="G9" s="82"/>
      <c r="H9" s="82"/>
      <c r="I9" s="82"/>
      <c r="J9" s="82"/>
      <c r="K9" s="82"/>
      <c r="L9" s="82"/>
      <c r="M9" s="82"/>
      <c r="N9" s="82"/>
      <c r="O9" s="82"/>
      <c r="P9" s="82"/>
      <c r="Q9" s="82"/>
      <c r="R9" s="82"/>
      <c r="S9" s="82"/>
      <c r="T9" s="44"/>
      <c r="U9" s="44"/>
      <c r="V9" s="44"/>
      <c r="W9" s="44"/>
      <c r="X9" s="44"/>
      <c r="Y9" s="44"/>
      <c r="Z9" s="44"/>
      <c r="AA9" s="47">
        <f t="shared" si="2"/>
        <v>6</v>
      </c>
      <c r="AB9" s="48">
        <f t="shared" si="0"/>
        <v>270</v>
      </c>
      <c r="AC9" s="62">
        <f t="shared" si="1"/>
        <v>78</v>
      </c>
      <c r="AD9" s="63">
        <f t="shared" si="3"/>
        <v>150</v>
      </c>
      <c r="AE9" s="44"/>
      <c r="AF9" s="44"/>
      <c r="AG9" s="44"/>
      <c r="AH9" s="44"/>
      <c r="AI9" s="44"/>
      <c r="AJ9" s="44"/>
      <c r="AK9" s="44"/>
      <c r="AL9" s="44"/>
      <c r="AM9" s="44"/>
      <c r="AN9" s="44"/>
    </row>
    <row r="10" spans="1:40" ht="13.5" customHeight="1" thickTop="1">
      <c r="A10" s="49"/>
      <c r="B10" s="50" t="s">
        <v>1</v>
      </c>
      <c r="C10" s="64" t="s">
        <v>1</v>
      </c>
      <c r="D10" s="82"/>
      <c r="E10" s="82"/>
      <c r="F10" s="82"/>
      <c r="G10" s="82"/>
      <c r="H10" s="82"/>
      <c r="I10" s="82"/>
      <c r="J10" s="82"/>
      <c r="K10" s="82"/>
      <c r="L10" s="82"/>
      <c r="M10" s="82"/>
      <c r="N10" s="82"/>
      <c r="O10" s="82"/>
      <c r="P10" s="82"/>
      <c r="Q10" s="82"/>
      <c r="R10" s="82"/>
      <c r="S10" s="82"/>
      <c r="T10" s="44"/>
      <c r="U10" s="44"/>
      <c r="V10" s="44"/>
      <c r="W10" s="44"/>
      <c r="X10" s="44"/>
      <c r="Y10" s="44"/>
      <c r="Z10" s="44"/>
      <c r="AA10" s="47">
        <f t="shared" si="2"/>
        <v>7</v>
      </c>
      <c r="AB10" s="48">
        <f t="shared" si="0"/>
        <v>265</v>
      </c>
      <c r="AC10" s="62">
        <f t="shared" si="1"/>
        <v>81</v>
      </c>
      <c r="AD10" s="63">
        <f t="shared" si="3"/>
        <v>150</v>
      </c>
      <c r="AE10" s="44"/>
      <c r="AF10" s="44"/>
      <c r="AG10" s="44"/>
      <c r="AH10" s="44"/>
      <c r="AI10" s="44"/>
      <c r="AJ10" s="44"/>
      <c r="AK10" s="44"/>
      <c r="AL10" s="44"/>
      <c r="AM10" s="44"/>
      <c r="AN10" s="44"/>
    </row>
    <row r="11" spans="1:40" ht="13.5" customHeight="1">
      <c r="A11" s="52" t="s">
        <v>0</v>
      </c>
      <c r="B11" s="65" t="s">
        <v>5</v>
      </c>
      <c r="C11" s="65" t="s">
        <v>6</v>
      </c>
      <c r="D11" s="82"/>
      <c r="E11" s="82"/>
      <c r="F11" s="82"/>
      <c r="G11" s="82"/>
      <c r="H11" s="82"/>
      <c r="I11" s="82"/>
      <c r="J11" s="82"/>
      <c r="K11" s="82"/>
      <c r="L11" s="82"/>
      <c r="M11" s="82"/>
      <c r="N11" s="82"/>
      <c r="O11" s="82"/>
      <c r="P11" s="82"/>
      <c r="Q11" s="82"/>
      <c r="R11" s="82"/>
      <c r="S11" s="82"/>
      <c r="T11" s="44"/>
      <c r="U11" s="44"/>
      <c r="V11" s="44"/>
      <c r="W11" s="44"/>
      <c r="X11" s="44"/>
      <c r="Y11" s="44"/>
      <c r="Z11" s="44"/>
      <c r="AA11" s="47">
        <f t="shared" si="2"/>
        <v>8</v>
      </c>
      <c r="AB11" s="48">
        <f t="shared" si="0"/>
        <v>260</v>
      </c>
      <c r="AC11" s="62">
        <f t="shared" si="1"/>
        <v>84</v>
      </c>
      <c r="AD11" s="63">
        <f t="shared" si="3"/>
        <v>150</v>
      </c>
      <c r="AE11" s="44"/>
      <c r="AF11" s="44"/>
      <c r="AG11" s="44"/>
      <c r="AH11" s="44"/>
      <c r="AI11" s="44"/>
      <c r="AJ11" s="44"/>
      <c r="AK11" s="44"/>
      <c r="AL11" s="44"/>
      <c r="AM11" s="44"/>
      <c r="AN11" s="44"/>
    </row>
    <row r="12" spans="1:40" ht="13.5" customHeight="1">
      <c r="A12" s="54">
        <v>300</v>
      </c>
      <c r="B12" s="55">
        <f aca="true" t="shared" si="4" ref="B12:B22">MAX(0,(60-0.2*A12))</f>
        <v>0</v>
      </c>
      <c r="C12" s="56">
        <f aca="true" t="shared" si="5" ref="C12:C22">MAX(0,A12/3-20)</f>
        <v>80</v>
      </c>
      <c r="D12" s="82"/>
      <c r="E12" s="82"/>
      <c r="F12" s="82"/>
      <c r="G12" s="82"/>
      <c r="H12" s="82"/>
      <c r="I12" s="82"/>
      <c r="J12" s="82"/>
      <c r="K12" s="82"/>
      <c r="L12" s="82"/>
      <c r="M12" s="82"/>
      <c r="N12" s="82"/>
      <c r="O12" s="82"/>
      <c r="P12" s="82"/>
      <c r="Q12" s="82"/>
      <c r="R12" s="82"/>
      <c r="S12" s="82"/>
      <c r="T12" s="44"/>
      <c r="U12" s="44"/>
      <c r="V12" s="44"/>
      <c r="W12" s="44"/>
      <c r="X12" s="44"/>
      <c r="Y12" s="44"/>
      <c r="Z12" s="44"/>
      <c r="AA12" s="47">
        <f t="shared" si="2"/>
        <v>9</v>
      </c>
      <c r="AB12" s="48">
        <f t="shared" si="0"/>
        <v>255</v>
      </c>
      <c r="AC12" s="62">
        <f t="shared" si="1"/>
        <v>87</v>
      </c>
      <c r="AD12" s="63">
        <f t="shared" si="3"/>
        <v>150</v>
      </c>
      <c r="AE12" s="44"/>
      <c r="AF12" s="44"/>
      <c r="AG12" s="44"/>
      <c r="AH12" s="44"/>
      <c r="AI12" s="44"/>
      <c r="AJ12" s="44"/>
      <c r="AK12" s="44"/>
      <c r="AL12" s="44"/>
      <c r="AM12" s="44"/>
      <c r="AN12" s="44"/>
    </row>
    <row r="13" spans="1:40" ht="13.5" customHeight="1">
      <c r="A13" s="54">
        <f aca="true" t="shared" si="6" ref="A13:A22">A12-30</f>
        <v>270</v>
      </c>
      <c r="B13" s="55">
        <f t="shared" si="4"/>
        <v>6</v>
      </c>
      <c r="C13" s="56">
        <f t="shared" si="5"/>
        <v>70</v>
      </c>
      <c r="D13" s="82"/>
      <c r="E13" s="82"/>
      <c r="F13" s="82"/>
      <c r="G13" s="82"/>
      <c r="H13" s="82"/>
      <c r="I13" s="82"/>
      <c r="J13" s="82"/>
      <c r="K13" s="82"/>
      <c r="L13" s="82"/>
      <c r="M13" s="82"/>
      <c r="N13" s="82"/>
      <c r="O13" s="82"/>
      <c r="P13" s="82"/>
      <c r="Q13" s="82"/>
      <c r="R13" s="82"/>
      <c r="S13" s="82"/>
      <c r="T13" s="44"/>
      <c r="U13" s="44"/>
      <c r="V13" s="44"/>
      <c r="W13" s="44"/>
      <c r="X13" s="44"/>
      <c r="Y13" s="44"/>
      <c r="Z13" s="44"/>
      <c r="AA13" s="47">
        <f t="shared" si="2"/>
        <v>10</v>
      </c>
      <c r="AB13" s="48">
        <f t="shared" si="0"/>
        <v>250</v>
      </c>
      <c r="AC13" s="62">
        <f t="shared" si="1"/>
        <v>90</v>
      </c>
      <c r="AD13" s="63">
        <f t="shared" si="3"/>
        <v>150</v>
      </c>
      <c r="AE13" s="44"/>
      <c r="AF13" s="44"/>
      <c r="AG13" s="44"/>
      <c r="AH13" s="44"/>
      <c r="AI13" s="44"/>
      <c r="AJ13" s="44"/>
      <c r="AK13" s="44"/>
      <c r="AL13" s="44"/>
      <c r="AM13" s="44"/>
      <c r="AN13" s="44"/>
    </row>
    <row r="14" spans="1:40" ht="13.5" customHeight="1">
      <c r="A14" s="54">
        <f t="shared" si="6"/>
        <v>240</v>
      </c>
      <c r="B14" s="55">
        <f t="shared" si="4"/>
        <v>12</v>
      </c>
      <c r="C14" s="56">
        <f t="shared" si="5"/>
        <v>60</v>
      </c>
      <c r="D14" s="82"/>
      <c r="E14" s="82"/>
      <c r="F14" s="82"/>
      <c r="G14" s="82"/>
      <c r="H14" s="82"/>
      <c r="I14" s="82"/>
      <c r="J14" s="82"/>
      <c r="K14" s="82"/>
      <c r="L14" s="82"/>
      <c r="M14" s="82"/>
      <c r="N14" s="82"/>
      <c r="O14" s="82"/>
      <c r="P14" s="82"/>
      <c r="Q14" s="82"/>
      <c r="R14" s="82"/>
      <c r="S14" s="82"/>
      <c r="T14" s="44"/>
      <c r="U14" s="44"/>
      <c r="V14" s="44"/>
      <c r="W14" s="44"/>
      <c r="X14" s="44"/>
      <c r="Y14" s="44"/>
      <c r="Z14" s="44"/>
      <c r="AA14" s="47">
        <f t="shared" si="2"/>
        <v>11</v>
      </c>
      <c r="AB14" s="48">
        <f t="shared" si="0"/>
        <v>245</v>
      </c>
      <c r="AC14" s="62">
        <f t="shared" si="1"/>
        <v>93</v>
      </c>
      <c r="AD14" s="63">
        <f t="shared" si="3"/>
        <v>150</v>
      </c>
      <c r="AE14" s="44"/>
      <c r="AF14" s="44"/>
      <c r="AG14" s="44"/>
      <c r="AH14" s="44"/>
      <c r="AI14" s="44"/>
      <c r="AJ14" s="44"/>
      <c r="AK14" s="44"/>
      <c r="AL14" s="44"/>
      <c r="AM14" s="44"/>
      <c r="AN14" s="44"/>
    </row>
    <row r="15" spans="1:40" ht="13.5" customHeight="1">
      <c r="A15" s="54">
        <f t="shared" si="6"/>
        <v>210</v>
      </c>
      <c r="B15" s="55">
        <f t="shared" si="4"/>
        <v>18</v>
      </c>
      <c r="C15" s="56">
        <f t="shared" si="5"/>
        <v>50</v>
      </c>
      <c r="D15" s="82"/>
      <c r="E15" s="82"/>
      <c r="F15" s="82"/>
      <c r="G15" s="82"/>
      <c r="H15" s="82"/>
      <c r="I15" s="82"/>
      <c r="J15" s="82"/>
      <c r="K15" s="82"/>
      <c r="L15" s="82"/>
      <c r="M15" s="82"/>
      <c r="N15" s="82"/>
      <c r="O15" s="82"/>
      <c r="P15" s="82"/>
      <c r="Q15" s="82"/>
      <c r="R15" s="82"/>
      <c r="S15" s="82"/>
      <c r="T15" s="44"/>
      <c r="U15" s="44"/>
      <c r="V15" s="44"/>
      <c r="W15" s="44"/>
      <c r="X15" s="44"/>
      <c r="Y15" s="44"/>
      <c r="Z15" s="44"/>
      <c r="AA15" s="47">
        <f t="shared" si="2"/>
        <v>12</v>
      </c>
      <c r="AB15" s="48">
        <f t="shared" si="0"/>
        <v>240</v>
      </c>
      <c r="AC15" s="62">
        <f t="shared" si="1"/>
        <v>96</v>
      </c>
      <c r="AD15" s="63">
        <f t="shared" si="3"/>
        <v>150</v>
      </c>
      <c r="AE15" s="44"/>
      <c r="AF15" s="44"/>
      <c r="AG15" s="44"/>
      <c r="AH15" s="44"/>
      <c r="AI15" s="44"/>
      <c r="AJ15" s="44"/>
      <c r="AK15" s="44"/>
      <c r="AL15" s="44"/>
      <c r="AM15" s="44"/>
      <c r="AN15" s="44"/>
    </row>
    <row r="16" spans="1:40" ht="13.5" customHeight="1">
      <c r="A16" s="54">
        <f t="shared" si="6"/>
        <v>180</v>
      </c>
      <c r="B16" s="55">
        <f t="shared" si="4"/>
        <v>24</v>
      </c>
      <c r="C16" s="56">
        <f t="shared" si="5"/>
        <v>40</v>
      </c>
      <c r="D16" s="82"/>
      <c r="E16" s="82"/>
      <c r="F16" s="82"/>
      <c r="G16" s="82"/>
      <c r="H16" s="82"/>
      <c r="I16" s="82"/>
      <c r="J16" s="82"/>
      <c r="K16" s="82"/>
      <c r="L16" s="82"/>
      <c r="M16" s="82"/>
      <c r="N16" s="82"/>
      <c r="O16" s="82"/>
      <c r="P16" s="82"/>
      <c r="Q16" s="82"/>
      <c r="R16" s="82"/>
      <c r="S16" s="82"/>
      <c r="T16" s="44"/>
      <c r="U16" s="44"/>
      <c r="V16" s="44"/>
      <c r="W16" s="44"/>
      <c r="X16" s="44"/>
      <c r="Y16" s="44"/>
      <c r="Z16" s="44"/>
      <c r="AA16" s="47">
        <f t="shared" si="2"/>
        <v>13</v>
      </c>
      <c r="AB16" s="48">
        <f t="shared" si="0"/>
        <v>235</v>
      </c>
      <c r="AC16" s="62">
        <f t="shared" si="1"/>
        <v>99</v>
      </c>
      <c r="AD16" s="63">
        <f t="shared" si="3"/>
        <v>150</v>
      </c>
      <c r="AE16" s="44"/>
      <c r="AF16" s="44"/>
      <c r="AG16" s="44"/>
      <c r="AH16" s="44"/>
      <c r="AI16" s="44"/>
      <c r="AJ16" s="44"/>
      <c r="AK16" s="44"/>
      <c r="AL16" s="44"/>
      <c r="AM16" s="44"/>
      <c r="AN16" s="44"/>
    </row>
    <row r="17" spans="1:40" ht="13.5" customHeight="1">
      <c r="A17" s="54">
        <f t="shared" si="6"/>
        <v>150</v>
      </c>
      <c r="B17" s="55">
        <f t="shared" si="4"/>
        <v>30</v>
      </c>
      <c r="C17" s="56">
        <f t="shared" si="5"/>
        <v>30</v>
      </c>
      <c r="D17" s="82"/>
      <c r="E17" s="82"/>
      <c r="F17" s="82"/>
      <c r="G17" s="82"/>
      <c r="H17" s="82"/>
      <c r="I17" s="82"/>
      <c r="J17" s="82"/>
      <c r="K17" s="82"/>
      <c r="L17" s="82"/>
      <c r="M17" s="82"/>
      <c r="N17" s="82"/>
      <c r="O17" s="82"/>
      <c r="P17" s="82"/>
      <c r="Q17" s="82"/>
      <c r="R17" s="82"/>
      <c r="S17" s="82"/>
      <c r="T17" s="44"/>
      <c r="U17" s="44"/>
      <c r="V17" s="44"/>
      <c r="W17" s="44"/>
      <c r="X17" s="44"/>
      <c r="Y17" s="44"/>
      <c r="Z17" s="44"/>
      <c r="AA17" s="47">
        <f t="shared" si="2"/>
        <v>14</v>
      </c>
      <c r="AB17" s="48">
        <f t="shared" si="0"/>
        <v>230</v>
      </c>
      <c r="AC17" s="62">
        <f t="shared" si="1"/>
        <v>102</v>
      </c>
      <c r="AD17" s="63">
        <f t="shared" si="3"/>
        <v>150</v>
      </c>
      <c r="AE17" s="44"/>
      <c r="AF17" s="44"/>
      <c r="AG17" s="44"/>
      <c r="AH17" s="44"/>
      <c r="AI17" s="44"/>
      <c r="AJ17" s="44"/>
      <c r="AK17" s="44"/>
      <c r="AL17" s="44"/>
      <c r="AM17" s="44"/>
      <c r="AN17" s="44"/>
    </row>
    <row r="18" spans="1:40" ht="13.5" customHeight="1">
      <c r="A18" s="54">
        <f t="shared" si="6"/>
        <v>120</v>
      </c>
      <c r="B18" s="55">
        <f t="shared" si="4"/>
        <v>36</v>
      </c>
      <c r="C18" s="56">
        <f t="shared" si="5"/>
        <v>20</v>
      </c>
      <c r="D18" s="82"/>
      <c r="E18" s="82"/>
      <c r="F18" s="82"/>
      <c r="G18" s="82"/>
      <c r="H18" s="82"/>
      <c r="I18" s="82"/>
      <c r="J18" s="82"/>
      <c r="K18" s="82"/>
      <c r="L18" s="82"/>
      <c r="M18" s="82"/>
      <c r="N18" s="82"/>
      <c r="O18" s="82"/>
      <c r="P18" s="82"/>
      <c r="Q18" s="82"/>
      <c r="R18" s="82"/>
      <c r="S18" s="82"/>
      <c r="T18" s="44"/>
      <c r="U18" s="44"/>
      <c r="V18" s="44"/>
      <c r="W18" s="44"/>
      <c r="X18" s="44"/>
      <c r="Y18" s="44"/>
      <c r="Z18" s="44"/>
      <c r="AA18" s="47">
        <f t="shared" si="2"/>
        <v>15</v>
      </c>
      <c r="AB18" s="48">
        <f t="shared" si="0"/>
        <v>225</v>
      </c>
      <c r="AC18" s="62">
        <f t="shared" si="1"/>
        <v>105</v>
      </c>
      <c r="AD18" s="63">
        <f t="shared" si="3"/>
        <v>150</v>
      </c>
      <c r="AE18" s="44"/>
      <c r="AF18" s="44"/>
      <c r="AG18" s="44"/>
      <c r="AH18" s="44"/>
      <c r="AI18" s="44"/>
      <c r="AJ18" s="44"/>
      <c r="AK18" s="44"/>
      <c r="AL18" s="44"/>
      <c r="AM18" s="44"/>
      <c r="AN18" s="44"/>
    </row>
    <row r="19" spans="1:40" ht="13.5" customHeight="1">
      <c r="A19" s="54">
        <f t="shared" si="6"/>
        <v>90</v>
      </c>
      <c r="B19" s="55">
        <f t="shared" si="4"/>
        <v>42</v>
      </c>
      <c r="C19" s="56">
        <f t="shared" si="5"/>
        <v>10</v>
      </c>
      <c r="D19" s="82"/>
      <c r="E19" s="82"/>
      <c r="F19" s="82"/>
      <c r="G19" s="82"/>
      <c r="H19" s="82"/>
      <c r="I19" s="82"/>
      <c r="J19" s="82"/>
      <c r="K19" s="82"/>
      <c r="L19" s="82"/>
      <c r="M19" s="82"/>
      <c r="N19" s="82"/>
      <c r="O19" s="82"/>
      <c r="P19" s="82"/>
      <c r="Q19" s="82"/>
      <c r="R19" s="82"/>
      <c r="S19" s="82"/>
      <c r="T19" s="44"/>
      <c r="U19" s="44"/>
      <c r="V19" s="44"/>
      <c r="W19" s="44"/>
      <c r="X19" s="44"/>
      <c r="Y19" s="44"/>
      <c r="Z19" s="44"/>
      <c r="AA19" s="47">
        <f t="shared" si="2"/>
        <v>16</v>
      </c>
      <c r="AB19" s="48">
        <f t="shared" si="0"/>
        <v>220</v>
      </c>
      <c r="AC19" s="62">
        <f t="shared" si="1"/>
        <v>108</v>
      </c>
      <c r="AD19" s="63">
        <f t="shared" si="3"/>
        <v>150</v>
      </c>
      <c r="AE19" s="44"/>
      <c r="AF19" s="44"/>
      <c r="AG19" s="44"/>
      <c r="AH19" s="44"/>
      <c r="AI19" s="44"/>
      <c r="AJ19" s="44"/>
      <c r="AK19" s="44"/>
      <c r="AL19" s="44"/>
      <c r="AM19" s="44"/>
      <c r="AN19" s="44"/>
    </row>
    <row r="20" spans="1:40" ht="13.5" customHeight="1">
      <c r="A20" s="54">
        <f t="shared" si="6"/>
        <v>60</v>
      </c>
      <c r="B20" s="55">
        <f t="shared" si="4"/>
        <v>48</v>
      </c>
      <c r="C20" s="56">
        <f t="shared" si="5"/>
        <v>0</v>
      </c>
      <c r="D20" s="82"/>
      <c r="E20" s="82"/>
      <c r="F20" s="82"/>
      <c r="G20" s="82"/>
      <c r="H20" s="82"/>
      <c r="I20" s="82"/>
      <c r="J20" s="82"/>
      <c r="K20" s="82"/>
      <c r="L20" s="82"/>
      <c r="M20" s="82"/>
      <c r="N20" s="82"/>
      <c r="O20" s="82"/>
      <c r="P20" s="82"/>
      <c r="Q20" s="82"/>
      <c r="R20" s="82"/>
      <c r="S20" s="82"/>
      <c r="T20" s="44"/>
      <c r="U20" s="44"/>
      <c r="V20" s="44"/>
      <c r="W20" s="44"/>
      <c r="X20" s="44"/>
      <c r="Y20" s="44"/>
      <c r="Z20" s="44"/>
      <c r="AA20" s="47">
        <f t="shared" si="2"/>
        <v>17</v>
      </c>
      <c r="AB20" s="48">
        <f t="shared" si="0"/>
        <v>215</v>
      </c>
      <c r="AC20" s="62">
        <f t="shared" si="1"/>
        <v>111</v>
      </c>
      <c r="AD20" s="63">
        <f t="shared" si="3"/>
        <v>150</v>
      </c>
      <c r="AE20" s="44"/>
      <c r="AF20" s="44"/>
      <c r="AG20" s="44"/>
      <c r="AH20" s="44"/>
      <c r="AI20" s="44"/>
      <c r="AJ20" s="44"/>
      <c r="AK20" s="44"/>
      <c r="AL20" s="44"/>
      <c r="AM20" s="44"/>
      <c r="AN20" s="44"/>
    </row>
    <row r="21" spans="1:40" ht="13.5" customHeight="1">
      <c r="A21" s="54">
        <f t="shared" si="6"/>
        <v>30</v>
      </c>
      <c r="B21" s="55">
        <f t="shared" si="4"/>
        <v>54</v>
      </c>
      <c r="C21" s="56">
        <f t="shared" si="5"/>
        <v>0</v>
      </c>
      <c r="D21" s="82"/>
      <c r="E21" s="82"/>
      <c r="F21" s="82"/>
      <c r="G21" s="82"/>
      <c r="H21" s="82"/>
      <c r="I21" s="82"/>
      <c r="J21" s="82"/>
      <c r="K21" s="82"/>
      <c r="L21" s="82"/>
      <c r="M21" s="82"/>
      <c r="N21" s="82"/>
      <c r="O21" s="82"/>
      <c r="P21" s="82"/>
      <c r="Q21" s="82"/>
      <c r="R21" s="82"/>
      <c r="S21" s="82"/>
      <c r="T21" s="44"/>
      <c r="U21" s="44"/>
      <c r="V21" s="44"/>
      <c r="W21" s="44"/>
      <c r="X21" s="44"/>
      <c r="Y21" s="44"/>
      <c r="Z21" s="44"/>
      <c r="AA21" s="47">
        <f t="shared" si="2"/>
        <v>18</v>
      </c>
      <c r="AB21" s="48">
        <f t="shared" si="0"/>
        <v>210</v>
      </c>
      <c r="AC21" s="62">
        <f t="shared" si="1"/>
        <v>114</v>
      </c>
      <c r="AD21" s="63">
        <f t="shared" si="3"/>
        <v>150</v>
      </c>
      <c r="AE21" s="44"/>
      <c r="AF21" s="44"/>
      <c r="AG21" s="44"/>
      <c r="AH21" s="44"/>
      <c r="AI21" s="44"/>
      <c r="AJ21" s="44"/>
      <c r="AK21" s="44"/>
      <c r="AL21" s="44"/>
      <c r="AM21" s="44"/>
      <c r="AN21" s="44"/>
    </row>
    <row r="22" spans="1:40" ht="13.5" customHeight="1">
      <c r="A22" s="57">
        <f t="shared" si="6"/>
        <v>0</v>
      </c>
      <c r="B22" s="58">
        <f t="shared" si="4"/>
        <v>60</v>
      </c>
      <c r="C22" s="59">
        <f t="shared" si="5"/>
        <v>0</v>
      </c>
      <c r="D22" s="82"/>
      <c r="E22" s="82"/>
      <c r="F22" s="82"/>
      <c r="G22" s="82"/>
      <c r="H22" s="82"/>
      <c r="I22" s="82"/>
      <c r="J22" s="82"/>
      <c r="K22" s="82"/>
      <c r="L22" s="82"/>
      <c r="M22" s="82"/>
      <c r="N22" s="82"/>
      <c r="O22" s="82"/>
      <c r="P22" s="82"/>
      <c r="Q22" s="82"/>
      <c r="R22" s="82"/>
      <c r="S22" s="82"/>
      <c r="T22" s="44"/>
      <c r="U22" s="44"/>
      <c r="V22" s="44"/>
      <c r="W22" s="44"/>
      <c r="X22" s="44"/>
      <c r="Y22" s="44"/>
      <c r="Z22" s="44"/>
      <c r="AA22" s="47">
        <f t="shared" si="2"/>
        <v>19</v>
      </c>
      <c r="AB22" s="48">
        <f t="shared" si="0"/>
        <v>205</v>
      </c>
      <c r="AC22" s="62">
        <f t="shared" si="1"/>
        <v>117</v>
      </c>
      <c r="AD22" s="63">
        <f t="shared" si="3"/>
        <v>150</v>
      </c>
      <c r="AE22" s="44"/>
      <c r="AF22" s="44"/>
      <c r="AG22" s="44"/>
      <c r="AH22" s="44"/>
      <c r="AI22" s="44"/>
      <c r="AJ22" s="44"/>
      <c r="AK22" s="44"/>
      <c r="AL22" s="44"/>
      <c r="AM22" s="44"/>
      <c r="AN22" s="44"/>
    </row>
    <row r="23" spans="1:40" ht="13.5" customHeight="1">
      <c r="A23" s="82"/>
      <c r="B23" s="82"/>
      <c r="C23" s="82"/>
      <c r="D23" s="82"/>
      <c r="E23" s="82"/>
      <c r="F23" s="82"/>
      <c r="G23" s="82"/>
      <c r="H23" s="82"/>
      <c r="I23" s="82"/>
      <c r="J23" s="82"/>
      <c r="K23" s="82"/>
      <c r="L23" s="82"/>
      <c r="M23" s="82"/>
      <c r="N23" s="82"/>
      <c r="O23" s="82"/>
      <c r="P23" s="82"/>
      <c r="Q23" s="82"/>
      <c r="R23" s="82"/>
      <c r="S23" s="82"/>
      <c r="T23" s="44"/>
      <c r="U23" s="44"/>
      <c r="V23" s="44"/>
      <c r="W23" s="44"/>
      <c r="X23" s="44"/>
      <c r="Y23" s="44"/>
      <c r="Z23" s="44"/>
      <c r="AA23" s="47">
        <f t="shared" si="2"/>
        <v>20</v>
      </c>
      <c r="AB23" s="48">
        <f t="shared" si="0"/>
        <v>200</v>
      </c>
      <c r="AC23" s="62">
        <f t="shared" si="1"/>
        <v>120</v>
      </c>
      <c r="AD23" s="63">
        <f t="shared" si="3"/>
        <v>150</v>
      </c>
      <c r="AE23" s="44"/>
      <c r="AF23" s="44"/>
      <c r="AG23" s="44"/>
      <c r="AH23" s="44"/>
      <c r="AI23" s="44"/>
      <c r="AJ23" s="44"/>
      <c r="AK23" s="44"/>
      <c r="AL23" s="44"/>
      <c r="AM23" s="44"/>
      <c r="AN23" s="44"/>
    </row>
    <row r="24" spans="1:40" ht="13.5" customHeight="1">
      <c r="A24" s="82"/>
      <c r="B24" s="82"/>
      <c r="C24" s="82"/>
      <c r="D24" s="82"/>
      <c r="E24" s="82"/>
      <c r="F24" s="82"/>
      <c r="G24" s="82"/>
      <c r="H24" s="82"/>
      <c r="I24" s="82"/>
      <c r="J24" s="82"/>
      <c r="K24" s="82"/>
      <c r="L24" s="82"/>
      <c r="M24" s="82"/>
      <c r="N24" s="82"/>
      <c r="O24" s="82"/>
      <c r="P24" s="82"/>
      <c r="Q24" s="82"/>
      <c r="R24" s="82"/>
      <c r="S24" s="82"/>
      <c r="T24" s="44"/>
      <c r="U24" s="44"/>
      <c r="V24" s="44"/>
      <c r="W24" s="44"/>
      <c r="X24" s="44"/>
      <c r="Y24" s="44"/>
      <c r="Z24" s="44"/>
      <c r="AA24" s="47">
        <f t="shared" si="2"/>
        <v>21</v>
      </c>
      <c r="AB24" s="48">
        <f t="shared" si="0"/>
        <v>195</v>
      </c>
      <c r="AC24" s="62">
        <f t="shared" si="1"/>
        <v>123</v>
      </c>
      <c r="AD24" s="63">
        <f t="shared" si="3"/>
        <v>150</v>
      </c>
      <c r="AE24" s="44"/>
      <c r="AF24" s="44"/>
      <c r="AG24" s="44"/>
      <c r="AH24" s="44"/>
      <c r="AI24" s="44"/>
      <c r="AJ24" s="44"/>
      <c r="AK24" s="44"/>
      <c r="AL24" s="44"/>
      <c r="AM24" s="44"/>
      <c r="AN24" s="44"/>
    </row>
    <row r="25" spans="1:40" ht="13.5" customHeight="1">
      <c r="A25" s="82"/>
      <c r="B25" s="82"/>
      <c r="C25" s="82"/>
      <c r="D25" s="82"/>
      <c r="E25" s="82"/>
      <c r="F25" s="82"/>
      <c r="G25" s="82"/>
      <c r="H25" s="82"/>
      <c r="I25" s="82"/>
      <c r="J25" s="82"/>
      <c r="K25" s="82"/>
      <c r="L25" s="82"/>
      <c r="M25" s="82"/>
      <c r="N25" s="82"/>
      <c r="O25" s="82"/>
      <c r="P25" s="82"/>
      <c r="Q25" s="82"/>
      <c r="R25" s="82"/>
      <c r="S25" s="82"/>
      <c r="T25" s="44"/>
      <c r="U25" s="44"/>
      <c r="V25" s="44"/>
      <c r="W25" s="44"/>
      <c r="X25" s="44"/>
      <c r="Y25" s="44"/>
      <c r="Z25" s="44"/>
      <c r="AA25" s="47">
        <f t="shared" si="2"/>
        <v>22</v>
      </c>
      <c r="AB25" s="48">
        <f t="shared" si="0"/>
        <v>190</v>
      </c>
      <c r="AC25" s="62">
        <f t="shared" si="1"/>
        <v>126</v>
      </c>
      <c r="AD25" s="63">
        <f t="shared" si="3"/>
        <v>150</v>
      </c>
      <c r="AE25" s="44"/>
      <c r="AF25" s="44"/>
      <c r="AG25" s="44"/>
      <c r="AH25" s="44"/>
      <c r="AI25" s="44"/>
      <c r="AJ25" s="44"/>
      <c r="AK25" s="44"/>
      <c r="AL25" s="44"/>
      <c r="AM25" s="44"/>
      <c r="AN25" s="44"/>
    </row>
    <row r="26" spans="1:40" ht="13.5" customHeight="1">
      <c r="A26" s="82"/>
      <c r="B26" s="82"/>
      <c r="C26" s="82"/>
      <c r="D26" s="82"/>
      <c r="E26" s="82"/>
      <c r="F26" s="82"/>
      <c r="G26" s="82"/>
      <c r="H26" s="82"/>
      <c r="I26" s="82"/>
      <c r="J26" s="82"/>
      <c r="K26" s="82"/>
      <c r="L26" s="82"/>
      <c r="M26" s="82"/>
      <c r="N26" s="82"/>
      <c r="O26" s="82"/>
      <c r="P26" s="82"/>
      <c r="Q26" s="82"/>
      <c r="R26" s="82"/>
      <c r="S26" s="82"/>
      <c r="T26" s="44"/>
      <c r="U26" s="44"/>
      <c r="V26" s="44"/>
      <c r="W26" s="44"/>
      <c r="X26" s="44"/>
      <c r="Y26" s="44"/>
      <c r="Z26" s="44"/>
      <c r="AA26" s="47">
        <f t="shared" si="2"/>
        <v>23</v>
      </c>
      <c r="AB26" s="48">
        <f t="shared" si="0"/>
        <v>185</v>
      </c>
      <c r="AC26" s="62">
        <f t="shared" si="1"/>
        <v>129</v>
      </c>
      <c r="AD26" s="63">
        <f t="shared" si="3"/>
        <v>150</v>
      </c>
      <c r="AE26" s="44"/>
      <c r="AF26" s="44"/>
      <c r="AG26" s="44"/>
      <c r="AH26" s="44"/>
      <c r="AI26" s="44"/>
      <c r="AJ26" s="44"/>
      <c r="AK26" s="44"/>
      <c r="AL26" s="44"/>
      <c r="AM26" s="44"/>
      <c r="AN26" s="44"/>
    </row>
    <row r="27" spans="1:40" ht="13.5" customHeight="1">
      <c r="A27" s="82"/>
      <c r="B27" s="82"/>
      <c r="C27" s="82"/>
      <c r="D27" s="82"/>
      <c r="E27" s="82"/>
      <c r="F27" s="82"/>
      <c r="G27" s="82"/>
      <c r="H27" s="82"/>
      <c r="I27" s="82"/>
      <c r="J27" s="82"/>
      <c r="K27" s="82"/>
      <c r="L27" s="82"/>
      <c r="M27" s="82"/>
      <c r="N27" s="82"/>
      <c r="O27" s="82"/>
      <c r="P27" s="82"/>
      <c r="Q27" s="82"/>
      <c r="R27" s="82"/>
      <c r="S27" s="82"/>
      <c r="T27" s="44"/>
      <c r="U27" s="44"/>
      <c r="V27" s="44"/>
      <c r="W27" s="44"/>
      <c r="X27" s="44"/>
      <c r="Y27" s="44"/>
      <c r="Z27" s="44"/>
      <c r="AA27" s="47">
        <f t="shared" si="2"/>
        <v>24</v>
      </c>
      <c r="AB27" s="48">
        <f t="shared" si="0"/>
        <v>180</v>
      </c>
      <c r="AC27" s="62">
        <f t="shared" si="1"/>
        <v>132</v>
      </c>
      <c r="AD27" s="63">
        <f t="shared" si="3"/>
        <v>150</v>
      </c>
      <c r="AE27" s="44"/>
      <c r="AF27" s="44"/>
      <c r="AG27" s="44"/>
      <c r="AH27" s="44"/>
      <c r="AI27" s="44"/>
      <c r="AJ27" s="44"/>
      <c r="AK27" s="44"/>
      <c r="AL27" s="44"/>
      <c r="AM27" s="44"/>
      <c r="AN27" s="44"/>
    </row>
    <row r="28" spans="1:40" ht="13.5" customHeight="1">
      <c r="A28" s="82"/>
      <c r="B28" s="82"/>
      <c r="C28" s="82"/>
      <c r="D28" s="82"/>
      <c r="E28" s="82"/>
      <c r="F28" s="82"/>
      <c r="G28" s="82"/>
      <c r="H28" s="82"/>
      <c r="I28" s="82"/>
      <c r="J28" s="82"/>
      <c r="K28" s="82"/>
      <c r="L28" s="82"/>
      <c r="M28" s="82"/>
      <c r="N28" s="82"/>
      <c r="O28" s="82"/>
      <c r="P28" s="82"/>
      <c r="Q28" s="82"/>
      <c r="R28" s="82"/>
      <c r="S28" s="82"/>
      <c r="T28" s="44"/>
      <c r="U28" s="44"/>
      <c r="V28" s="44"/>
      <c r="W28" s="44"/>
      <c r="X28" s="44"/>
      <c r="Y28" s="44"/>
      <c r="Z28" s="44"/>
      <c r="AA28" s="47">
        <f t="shared" si="2"/>
        <v>25</v>
      </c>
      <c r="AB28" s="48">
        <f t="shared" si="0"/>
        <v>175</v>
      </c>
      <c r="AC28" s="62">
        <f t="shared" si="1"/>
        <v>135</v>
      </c>
      <c r="AD28" s="63">
        <f t="shared" si="3"/>
        <v>150</v>
      </c>
      <c r="AE28" s="44"/>
      <c r="AF28" s="44"/>
      <c r="AG28" s="44"/>
      <c r="AH28" s="44"/>
      <c r="AI28" s="44"/>
      <c r="AJ28" s="44"/>
      <c r="AK28" s="44"/>
      <c r="AL28" s="44"/>
      <c r="AM28" s="44"/>
      <c r="AN28" s="44"/>
    </row>
    <row r="29" spans="1:40" ht="13.5" customHeight="1">
      <c r="A29" s="82"/>
      <c r="B29" s="82"/>
      <c r="C29" s="82"/>
      <c r="D29" s="82"/>
      <c r="E29" s="82"/>
      <c r="F29" s="82"/>
      <c r="G29" s="82"/>
      <c r="H29" s="82"/>
      <c r="I29" s="82"/>
      <c r="J29" s="82"/>
      <c r="K29" s="82"/>
      <c r="L29" s="82"/>
      <c r="M29" s="82"/>
      <c r="N29" s="82"/>
      <c r="O29" s="82"/>
      <c r="P29" s="82"/>
      <c r="Q29" s="82"/>
      <c r="R29" s="82"/>
      <c r="S29" s="82"/>
      <c r="T29" s="44"/>
      <c r="U29" s="44"/>
      <c r="V29" s="44"/>
      <c r="W29" s="44"/>
      <c r="X29" s="44"/>
      <c r="Y29" s="44"/>
      <c r="Z29" s="44"/>
      <c r="AA29" s="47">
        <f t="shared" si="2"/>
        <v>26</v>
      </c>
      <c r="AB29" s="48">
        <f t="shared" si="0"/>
        <v>170</v>
      </c>
      <c r="AC29" s="62">
        <f t="shared" si="1"/>
        <v>138</v>
      </c>
      <c r="AD29" s="63">
        <f t="shared" si="3"/>
        <v>150</v>
      </c>
      <c r="AE29" s="44"/>
      <c r="AF29" s="44"/>
      <c r="AG29" s="44"/>
      <c r="AH29" s="44"/>
      <c r="AI29" s="44"/>
      <c r="AJ29" s="44"/>
      <c r="AK29" s="44"/>
      <c r="AL29" s="44"/>
      <c r="AM29" s="44"/>
      <c r="AN29" s="44"/>
    </row>
    <row r="30" spans="1:40" ht="13.5" customHeight="1">
      <c r="A30" s="82"/>
      <c r="B30" s="82"/>
      <c r="C30" s="82"/>
      <c r="D30" s="82"/>
      <c r="E30" s="82"/>
      <c r="F30" s="82"/>
      <c r="G30" s="82"/>
      <c r="H30" s="82"/>
      <c r="I30" s="82"/>
      <c r="J30" s="82"/>
      <c r="K30" s="82"/>
      <c r="L30" s="82"/>
      <c r="M30" s="82"/>
      <c r="N30" s="82"/>
      <c r="O30" s="82"/>
      <c r="P30" s="82"/>
      <c r="Q30" s="82"/>
      <c r="R30" s="82"/>
      <c r="S30" s="82"/>
      <c r="T30" s="44"/>
      <c r="U30" s="44"/>
      <c r="V30" s="44"/>
      <c r="W30" s="44"/>
      <c r="X30" s="44"/>
      <c r="Y30" s="44"/>
      <c r="Z30" s="44"/>
      <c r="AA30" s="47">
        <f t="shared" si="2"/>
        <v>27</v>
      </c>
      <c r="AB30" s="48">
        <f t="shared" si="0"/>
        <v>165</v>
      </c>
      <c r="AC30" s="62">
        <f t="shared" si="1"/>
        <v>141</v>
      </c>
      <c r="AD30" s="63">
        <f t="shared" si="3"/>
        <v>150</v>
      </c>
      <c r="AE30" s="44"/>
      <c r="AF30" s="44"/>
      <c r="AG30" s="44"/>
      <c r="AH30" s="44"/>
      <c r="AI30" s="44"/>
      <c r="AJ30" s="44"/>
      <c r="AK30" s="44"/>
      <c r="AL30" s="44"/>
      <c r="AM30" s="44"/>
      <c r="AN30" s="44"/>
    </row>
    <row r="31" spans="1:40" ht="13.5" customHeight="1">
      <c r="A31" s="82"/>
      <c r="B31" s="82"/>
      <c r="C31" s="82"/>
      <c r="D31" s="82"/>
      <c r="E31" s="82"/>
      <c r="F31" s="82"/>
      <c r="G31" s="82"/>
      <c r="H31" s="82"/>
      <c r="I31" s="82"/>
      <c r="J31" s="82"/>
      <c r="K31" s="82"/>
      <c r="L31" s="82"/>
      <c r="M31" s="82"/>
      <c r="N31" s="82"/>
      <c r="O31" s="82"/>
      <c r="P31" s="82"/>
      <c r="Q31" s="82"/>
      <c r="R31" s="82"/>
      <c r="S31" s="82"/>
      <c r="T31" s="44"/>
      <c r="U31" s="44"/>
      <c r="V31" s="44"/>
      <c r="W31" s="44"/>
      <c r="X31" s="44"/>
      <c r="Y31" s="44"/>
      <c r="Z31" s="44"/>
      <c r="AA31" s="47">
        <f t="shared" si="2"/>
        <v>28</v>
      </c>
      <c r="AB31" s="48">
        <f t="shared" si="0"/>
        <v>160</v>
      </c>
      <c r="AC31" s="62">
        <f t="shared" si="1"/>
        <v>144</v>
      </c>
      <c r="AD31" s="63">
        <f t="shared" si="3"/>
        <v>150</v>
      </c>
      <c r="AE31" s="44"/>
      <c r="AF31" s="44"/>
      <c r="AG31" s="44"/>
      <c r="AH31" s="44"/>
      <c r="AI31" s="44"/>
      <c r="AJ31" s="44"/>
      <c r="AK31" s="44"/>
      <c r="AL31" s="44"/>
      <c r="AM31" s="44"/>
      <c r="AN31" s="44"/>
    </row>
    <row r="32" spans="1:40" ht="13.5" customHeight="1">
      <c r="A32" s="82"/>
      <c r="B32" s="82"/>
      <c r="C32" s="82"/>
      <c r="D32" s="82"/>
      <c r="E32" s="82"/>
      <c r="F32" s="82"/>
      <c r="G32" s="82"/>
      <c r="H32" s="82"/>
      <c r="I32" s="82"/>
      <c r="J32" s="82"/>
      <c r="K32" s="82"/>
      <c r="L32" s="82"/>
      <c r="M32" s="82"/>
      <c r="N32" s="82"/>
      <c r="O32" s="82"/>
      <c r="P32" s="82"/>
      <c r="Q32" s="82"/>
      <c r="R32" s="82"/>
      <c r="S32" s="82"/>
      <c r="T32" s="44"/>
      <c r="U32" s="44"/>
      <c r="V32" s="44"/>
      <c r="W32" s="44"/>
      <c r="X32" s="44"/>
      <c r="Y32" s="44"/>
      <c r="Z32" s="44"/>
      <c r="AA32" s="47">
        <f t="shared" si="2"/>
        <v>29</v>
      </c>
      <c r="AB32" s="48">
        <f t="shared" si="0"/>
        <v>155</v>
      </c>
      <c r="AC32" s="62">
        <f t="shared" si="1"/>
        <v>147</v>
      </c>
      <c r="AD32" s="63">
        <f t="shared" si="3"/>
        <v>150</v>
      </c>
      <c r="AE32" s="44"/>
      <c r="AF32" s="44"/>
      <c r="AG32" s="44"/>
      <c r="AH32" s="44"/>
      <c r="AI32" s="44"/>
      <c r="AJ32" s="44"/>
      <c r="AK32" s="44"/>
      <c r="AL32" s="44"/>
      <c r="AM32" s="44"/>
      <c r="AN32" s="44"/>
    </row>
    <row r="33" spans="1:40" ht="13.5" customHeight="1">
      <c r="A33" s="82"/>
      <c r="B33" s="82"/>
      <c r="C33" s="82"/>
      <c r="D33" s="82"/>
      <c r="E33" s="82"/>
      <c r="F33" s="82"/>
      <c r="G33" s="82"/>
      <c r="H33" s="82"/>
      <c r="I33" s="82"/>
      <c r="J33" s="82"/>
      <c r="K33" s="82"/>
      <c r="L33" s="82"/>
      <c r="M33" s="82"/>
      <c r="N33" s="82"/>
      <c r="O33" s="82"/>
      <c r="P33" s="82"/>
      <c r="Q33" s="82"/>
      <c r="R33" s="82"/>
      <c r="S33" s="82"/>
      <c r="T33" s="44"/>
      <c r="U33" s="44"/>
      <c r="V33" s="44"/>
      <c r="W33" s="44"/>
      <c r="X33" s="44"/>
      <c r="Y33" s="44"/>
      <c r="Z33" s="44"/>
      <c r="AA33" s="47">
        <f t="shared" si="2"/>
        <v>30</v>
      </c>
      <c r="AB33" s="48">
        <f t="shared" si="0"/>
        <v>150</v>
      </c>
      <c r="AC33" s="62">
        <f t="shared" si="1"/>
        <v>150</v>
      </c>
      <c r="AD33" s="63">
        <f t="shared" si="3"/>
        <v>150</v>
      </c>
      <c r="AE33" s="44"/>
      <c r="AF33" s="44"/>
      <c r="AG33" s="44"/>
      <c r="AH33" s="44"/>
      <c r="AI33" s="44"/>
      <c r="AJ33" s="44"/>
      <c r="AK33" s="44"/>
      <c r="AL33" s="44"/>
      <c r="AM33" s="44"/>
      <c r="AN33" s="44"/>
    </row>
    <row r="34" spans="1:40" ht="13.5" customHeight="1">
      <c r="A34" s="82"/>
      <c r="B34" s="82"/>
      <c r="C34" s="82"/>
      <c r="D34" s="82"/>
      <c r="E34" s="82"/>
      <c r="F34" s="82"/>
      <c r="G34" s="82"/>
      <c r="H34" s="82"/>
      <c r="I34" s="82"/>
      <c r="J34" s="82"/>
      <c r="K34" s="82"/>
      <c r="L34" s="82"/>
      <c r="M34" s="82"/>
      <c r="N34" s="82"/>
      <c r="O34" s="82"/>
      <c r="P34" s="82"/>
      <c r="Q34" s="82"/>
      <c r="R34" s="82"/>
      <c r="S34" s="82"/>
      <c r="T34" s="44"/>
      <c r="U34" s="44"/>
      <c r="V34" s="44"/>
      <c r="W34" s="44"/>
      <c r="X34" s="44"/>
      <c r="Y34" s="44"/>
      <c r="Z34" s="44"/>
      <c r="AA34" s="47">
        <f t="shared" si="2"/>
        <v>31</v>
      </c>
      <c r="AB34" s="48">
        <f t="shared" si="0"/>
        <v>145</v>
      </c>
      <c r="AC34" s="62">
        <f t="shared" si="1"/>
        <v>153</v>
      </c>
      <c r="AD34" s="63">
        <f t="shared" si="3"/>
        <v>-10000</v>
      </c>
      <c r="AE34" s="44"/>
      <c r="AF34" s="44"/>
      <c r="AG34" s="44"/>
      <c r="AH34" s="44"/>
      <c r="AI34" s="44"/>
      <c r="AJ34" s="44"/>
      <c r="AK34" s="44"/>
      <c r="AL34" s="44"/>
      <c r="AM34" s="44"/>
      <c r="AN34" s="44"/>
    </row>
    <row r="35" spans="1:40" ht="13.5" customHeight="1">
      <c r="A35" s="82"/>
      <c r="B35" s="82"/>
      <c r="C35" s="82"/>
      <c r="D35" s="82"/>
      <c r="E35" s="82"/>
      <c r="F35" s="82"/>
      <c r="G35" s="82"/>
      <c r="H35" s="82"/>
      <c r="I35" s="82"/>
      <c r="J35" s="82"/>
      <c r="K35" s="82"/>
      <c r="L35" s="82"/>
      <c r="M35" s="82"/>
      <c r="N35" s="82"/>
      <c r="O35" s="82"/>
      <c r="P35" s="82"/>
      <c r="Q35" s="82"/>
      <c r="R35" s="82"/>
      <c r="S35" s="82"/>
      <c r="T35" s="44"/>
      <c r="U35" s="44"/>
      <c r="V35" s="44"/>
      <c r="W35" s="44"/>
      <c r="X35" s="44"/>
      <c r="Y35" s="44"/>
      <c r="Z35" s="44"/>
      <c r="AA35" s="47">
        <f t="shared" si="2"/>
        <v>32</v>
      </c>
      <c r="AB35" s="48">
        <f aca="true" t="shared" si="7" ref="AB35:AB66">300-5*AA35</f>
        <v>140</v>
      </c>
      <c r="AC35" s="62">
        <f aca="true" t="shared" si="8" ref="AC35:AC66">60+3*AA35</f>
        <v>156</v>
      </c>
      <c r="AD35" s="63">
        <f t="shared" si="3"/>
        <v>-10000</v>
      </c>
      <c r="AE35" s="44"/>
      <c r="AF35" s="44"/>
      <c r="AG35" s="44"/>
      <c r="AH35" s="44"/>
      <c r="AI35" s="44"/>
      <c r="AJ35" s="44"/>
      <c r="AK35" s="44"/>
      <c r="AL35" s="44"/>
      <c r="AM35" s="44"/>
      <c r="AN35" s="44"/>
    </row>
    <row r="36" spans="1:40" ht="13.5" customHeight="1">
      <c r="A36" s="82"/>
      <c r="B36" s="82"/>
      <c r="C36" s="82"/>
      <c r="D36" s="82"/>
      <c r="E36" s="82"/>
      <c r="F36" s="82"/>
      <c r="G36" s="82"/>
      <c r="H36" s="82"/>
      <c r="I36" s="82"/>
      <c r="J36" s="82"/>
      <c r="K36" s="82"/>
      <c r="L36" s="82"/>
      <c r="M36" s="82"/>
      <c r="N36" s="82"/>
      <c r="O36" s="82"/>
      <c r="P36" s="82"/>
      <c r="Q36" s="82"/>
      <c r="R36" s="82"/>
      <c r="S36" s="82"/>
      <c r="T36" s="44"/>
      <c r="U36" s="44"/>
      <c r="V36" s="44"/>
      <c r="W36" s="44"/>
      <c r="X36" s="44"/>
      <c r="Y36" s="44"/>
      <c r="Z36" s="44"/>
      <c r="AA36" s="47">
        <f aca="true" t="shared" si="9" ref="AA36:AA67">AA35+1</f>
        <v>33</v>
      </c>
      <c r="AB36" s="48">
        <f t="shared" si="7"/>
        <v>135</v>
      </c>
      <c r="AC36" s="62">
        <f t="shared" si="8"/>
        <v>159</v>
      </c>
      <c r="AD36" s="63">
        <f t="shared" si="3"/>
        <v>-10000</v>
      </c>
      <c r="AE36" s="44"/>
      <c r="AF36" s="44"/>
      <c r="AG36" s="44"/>
      <c r="AH36" s="44"/>
      <c r="AI36" s="44"/>
      <c r="AJ36" s="44"/>
      <c r="AK36" s="44"/>
      <c r="AL36" s="44"/>
      <c r="AM36" s="44"/>
      <c r="AN36" s="44"/>
    </row>
    <row r="37" spans="1:40" ht="13.5" customHeight="1">
      <c r="A37" s="82"/>
      <c r="B37" s="82"/>
      <c r="C37" s="82"/>
      <c r="D37" s="82"/>
      <c r="E37" s="82"/>
      <c r="F37" s="82"/>
      <c r="G37" s="82"/>
      <c r="H37" s="82"/>
      <c r="I37" s="82"/>
      <c r="J37" s="82"/>
      <c r="K37" s="82"/>
      <c r="L37" s="82"/>
      <c r="M37" s="82"/>
      <c r="N37" s="82"/>
      <c r="O37" s="82"/>
      <c r="P37" s="82"/>
      <c r="Q37" s="82"/>
      <c r="R37" s="82"/>
      <c r="S37" s="82"/>
      <c r="T37" s="44"/>
      <c r="U37" s="44"/>
      <c r="V37" s="44"/>
      <c r="W37" s="44"/>
      <c r="X37" s="44"/>
      <c r="Y37" s="44"/>
      <c r="Z37" s="44"/>
      <c r="AA37" s="47">
        <f t="shared" si="9"/>
        <v>34</v>
      </c>
      <c r="AB37" s="48">
        <f t="shared" si="7"/>
        <v>130</v>
      </c>
      <c r="AC37" s="62">
        <f t="shared" si="8"/>
        <v>162</v>
      </c>
      <c r="AD37" s="63">
        <f t="shared" si="3"/>
        <v>-10000</v>
      </c>
      <c r="AE37" s="44"/>
      <c r="AF37" s="44"/>
      <c r="AG37" s="44"/>
      <c r="AH37" s="44"/>
      <c r="AI37" s="44"/>
      <c r="AJ37" s="44"/>
      <c r="AK37" s="44"/>
      <c r="AL37" s="44"/>
      <c r="AM37" s="44"/>
      <c r="AN37" s="44"/>
    </row>
    <row r="38" spans="1:40" ht="13.5" customHeight="1">
      <c r="A38" s="82"/>
      <c r="B38" s="82"/>
      <c r="C38" s="82"/>
      <c r="D38" s="82"/>
      <c r="E38" s="82"/>
      <c r="F38" s="82"/>
      <c r="G38" s="82"/>
      <c r="H38" s="82"/>
      <c r="I38" s="82"/>
      <c r="J38" s="82"/>
      <c r="K38" s="82"/>
      <c r="L38" s="82"/>
      <c r="M38" s="82"/>
      <c r="N38" s="82"/>
      <c r="O38" s="82"/>
      <c r="P38" s="82"/>
      <c r="Q38" s="82"/>
      <c r="R38" s="82"/>
      <c r="S38" s="82"/>
      <c r="T38" s="44"/>
      <c r="U38" s="44"/>
      <c r="V38" s="44"/>
      <c r="W38" s="44"/>
      <c r="X38" s="44"/>
      <c r="Y38" s="44"/>
      <c r="Z38" s="44"/>
      <c r="AA38" s="47">
        <f t="shared" si="9"/>
        <v>35</v>
      </c>
      <c r="AB38" s="48">
        <f t="shared" si="7"/>
        <v>125</v>
      </c>
      <c r="AC38" s="62">
        <f t="shared" si="8"/>
        <v>165</v>
      </c>
      <c r="AD38" s="63">
        <f t="shared" si="3"/>
        <v>-10000</v>
      </c>
      <c r="AE38" s="44"/>
      <c r="AF38" s="44"/>
      <c r="AG38" s="44"/>
      <c r="AH38" s="44"/>
      <c r="AI38" s="44"/>
      <c r="AJ38" s="44"/>
      <c r="AK38" s="44"/>
      <c r="AL38" s="44"/>
      <c r="AM38" s="44"/>
      <c r="AN38" s="44"/>
    </row>
    <row r="39" spans="1:40" ht="13.5" customHeight="1">
      <c r="A39" s="82"/>
      <c r="B39" s="82"/>
      <c r="C39" s="82"/>
      <c r="D39" s="82"/>
      <c r="E39" s="82"/>
      <c r="F39" s="82"/>
      <c r="G39" s="82"/>
      <c r="H39" s="82"/>
      <c r="I39" s="82"/>
      <c r="J39" s="82"/>
      <c r="K39" s="82"/>
      <c r="L39" s="82"/>
      <c r="M39" s="82"/>
      <c r="N39" s="82"/>
      <c r="O39" s="82"/>
      <c r="P39" s="82"/>
      <c r="Q39" s="82"/>
      <c r="R39" s="82"/>
      <c r="S39" s="82"/>
      <c r="T39" s="44"/>
      <c r="U39" s="44"/>
      <c r="V39" s="44"/>
      <c r="W39" s="44"/>
      <c r="X39" s="44"/>
      <c r="Y39" s="44"/>
      <c r="Z39" s="44"/>
      <c r="AA39" s="47">
        <f t="shared" si="9"/>
        <v>36</v>
      </c>
      <c r="AB39" s="48">
        <f t="shared" si="7"/>
        <v>120</v>
      </c>
      <c r="AC39" s="62">
        <f t="shared" si="8"/>
        <v>168</v>
      </c>
      <c r="AD39" s="63">
        <f t="shared" si="3"/>
        <v>-10000</v>
      </c>
      <c r="AE39" s="44"/>
      <c r="AF39" s="44"/>
      <c r="AG39" s="44"/>
      <c r="AH39" s="44"/>
      <c r="AI39" s="44"/>
      <c r="AJ39" s="44"/>
      <c r="AK39" s="44"/>
      <c r="AL39" s="44"/>
      <c r="AM39" s="44"/>
      <c r="AN39" s="44"/>
    </row>
    <row r="40" spans="1:40" ht="13.5" customHeight="1">
      <c r="A40" s="82"/>
      <c r="B40" s="82"/>
      <c r="C40" s="82"/>
      <c r="D40" s="82"/>
      <c r="E40" s="82"/>
      <c r="F40" s="82"/>
      <c r="G40" s="82"/>
      <c r="H40" s="82"/>
      <c r="I40" s="82"/>
      <c r="J40" s="82"/>
      <c r="K40" s="82"/>
      <c r="L40" s="82"/>
      <c r="M40" s="82"/>
      <c r="N40" s="82"/>
      <c r="O40" s="82"/>
      <c r="P40" s="82"/>
      <c r="Q40" s="82"/>
      <c r="R40" s="82"/>
      <c r="S40" s="82"/>
      <c r="T40" s="44"/>
      <c r="U40" s="44"/>
      <c r="V40" s="44"/>
      <c r="W40" s="44"/>
      <c r="X40" s="44"/>
      <c r="Y40" s="44"/>
      <c r="Z40" s="44"/>
      <c r="AA40" s="47">
        <f t="shared" si="9"/>
        <v>37</v>
      </c>
      <c r="AB40" s="48">
        <f t="shared" si="7"/>
        <v>115</v>
      </c>
      <c r="AC40" s="62">
        <f t="shared" si="8"/>
        <v>171</v>
      </c>
      <c r="AD40" s="63">
        <f t="shared" si="3"/>
        <v>-10000</v>
      </c>
      <c r="AE40" s="44"/>
      <c r="AF40" s="44"/>
      <c r="AG40" s="44"/>
      <c r="AH40" s="44"/>
      <c r="AI40" s="44"/>
      <c r="AJ40" s="44"/>
      <c r="AK40" s="44"/>
      <c r="AL40" s="44"/>
      <c r="AM40" s="44"/>
      <c r="AN40" s="44"/>
    </row>
    <row r="41" spans="1:40" ht="13.5" customHeight="1">
      <c r="A41" s="82"/>
      <c r="B41" s="82"/>
      <c r="C41" s="82"/>
      <c r="D41" s="82"/>
      <c r="E41" s="82"/>
      <c r="F41" s="82"/>
      <c r="G41" s="82"/>
      <c r="H41" s="82"/>
      <c r="I41" s="82"/>
      <c r="J41" s="82"/>
      <c r="K41" s="82"/>
      <c r="L41" s="82"/>
      <c r="M41" s="82"/>
      <c r="N41" s="82"/>
      <c r="O41" s="82"/>
      <c r="P41" s="82"/>
      <c r="Q41" s="82"/>
      <c r="R41" s="82"/>
      <c r="S41" s="82"/>
      <c r="T41" s="44"/>
      <c r="U41" s="44"/>
      <c r="V41" s="44"/>
      <c r="W41" s="44"/>
      <c r="X41" s="44"/>
      <c r="Y41" s="44"/>
      <c r="Z41" s="44"/>
      <c r="AA41" s="47">
        <f t="shared" si="9"/>
        <v>38</v>
      </c>
      <c r="AB41" s="48">
        <f t="shared" si="7"/>
        <v>110</v>
      </c>
      <c r="AC41" s="62">
        <f t="shared" si="8"/>
        <v>174</v>
      </c>
      <c r="AD41" s="63">
        <f t="shared" si="3"/>
        <v>-10000</v>
      </c>
      <c r="AE41" s="44"/>
      <c r="AF41" s="44"/>
      <c r="AG41" s="44"/>
      <c r="AH41" s="44"/>
      <c r="AI41" s="44"/>
      <c r="AJ41" s="44"/>
      <c r="AK41" s="44"/>
      <c r="AL41" s="44"/>
      <c r="AM41" s="44"/>
      <c r="AN41" s="44"/>
    </row>
    <row r="42" spans="1:40" ht="13.5" customHeight="1">
      <c r="A42" s="82"/>
      <c r="B42" s="82"/>
      <c r="C42" s="82"/>
      <c r="D42" s="82"/>
      <c r="E42" s="82"/>
      <c r="F42" s="82"/>
      <c r="G42" s="82"/>
      <c r="H42" s="82"/>
      <c r="I42" s="82"/>
      <c r="J42" s="82"/>
      <c r="K42" s="82"/>
      <c r="L42" s="82"/>
      <c r="M42" s="82"/>
      <c r="N42" s="82"/>
      <c r="O42" s="82"/>
      <c r="P42" s="82"/>
      <c r="Q42" s="82"/>
      <c r="R42" s="82"/>
      <c r="S42" s="82"/>
      <c r="T42" s="44"/>
      <c r="U42" s="44"/>
      <c r="V42" s="44"/>
      <c r="W42" s="44"/>
      <c r="X42" s="44"/>
      <c r="Y42" s="44"/>
      <c r="Z42" s="44"/>
      <c r="AA42" s="47">
        <f t="shared" si="9"/>
        <v>39</v>
      </c>
      <c r="AB42" s="48">
        <f t="shared" si="7"/>
        <v>105</v>
      </c>
      <c r="AC42" s="62">
        <f t="shared" si="8"/>
        <v>177</v>
      </c>
      <c r="AD42" s="63">
        <f t="shared" si="3"/>
        <v>-10000</v>
      </c>
      <c r="AE42" s="44"/>
      <c r="AF42" s="44"/>
      <c r="AG42" s="44"/>
      <c r="AH42" s="44"/>
      <c r="AI42" s="44"/>
      <c r="AJ42" s="44"/>
      <c r="AK42" s="44"/>
      <c r="AL42" s="44"/>
      <c r="AM42" s="44"/>
      <c r="AN42" s="44"/>
    </row>
    <row r="43" spans="1:40" ht="13.5" customHeight="1">
      <c r="A43" s="82"/>
      <c r="B43" s="82"/>
      <c r="C43" s="82"/>
      <c r="D43" s="82"/>
      <c r="E43" s="82"/>
      <c r="F43" s="82"/>
      <c r="G43" s="82"/>
      <c r="H43" s="82"/>
      <c r="I43" s="82"/>
      <c r="J43" s="82"/>
      <c r="K43" s="82"/>
      <c r="L43" s="82"/>
      <c r="M43" s="82"/>
      <c r="N43" s="82"/>
      <c r="O43" s="82"/>
      <c r="P43" s="82"/>
      <c r="Q43" s="82"/>
      <c r="R43" s="82"/>
      <c r="S43" s="82"/>
      <c r="T43" s="44"/>
      <c r="U43" s="44"/>
      <c r="V43" s="44"/>
      <c r="W43" s="44"/>
      <c r="X43" s="44"/>
      <c r="Y43" s="44"/>
      <c r="Z43" s="44"/>
      <c r="AA43" s="47">
        <f t="shared" si="9"/>
        <v>40</v>
      </c>
      <c r="AB43" s="48">
        <f t="shared" si="7"/>
        <v>100</v>
      </c>
      <c r="AC43" s="62">
        <f t="shared" si="8"/>
        <v>180</v>
      </c>
      <c r="AD43" s="63">
        <f t="shared" si="3"/>
        <v>-10000</v>
      </c>
      <c r="AE43" s="44"/>
      <c r="AF43" s="44"/>
      <c r="AG43" s="44"/>
      <c r="AH43" s="44"/>
      <c r="AI43" s="44"/>
      <c r="AJ43" s="44"/>
      <c r="AK43" s="44"/>
      <c r="AL43" s="44"/>
      <c r="AM43" s="44"/>
      <c r="AN43" s="44"/>
    </row>
    <row r="44" spans="1:40" ht="13.5" customHeight="1">
      <c r="A44" s="82"/>
      <c r="B44" s="82"/>
      <c r="C44" s="82"/>
      <c r="D44" s="82"/>
      <c r="E44" s="82"/>
      <c r="F44" s="82"/>
      <c r="G44" s="82"/>
      <c r="H44" s="82"/>
      <c r="I44" s="82"/>
      <c r="J44" s="82"/>
      <c r="K44" s="82"/>
      <c r="L44" s="82"/>
      <c r="M44" s="82"/>
      <c r="N44" s="82"/>
      <c r="O44" s="82"/>
      <c r="P44" s="82"/>
      <c r="Q44" s="82"/>
      <c r="R44" s="82"/>
      <c r="S44" s="82"/>
      <c r="T44" s="44"/>
      <c r="U44" s="44"/>
      <c r="V44" s="44"/>
      <c r="W44" s="44"/>
      <c r="X44" s="44"/>
      <c r="Y44" s="44"/>
      <c r="Z44" s="44"/>
      <c r="AA44" s="47">
        <f t="shared" si="9"/>
        <v>41</v>
      </c>
      <c r="AB44" s="48">
        <f t="shared" si="7"/>
        <v>95</v>
      </c>
      <c r="AC44" s="62">
        <f t="shared" si="8"/>
        <v>183</v>
      </c>
      <c r="AD44" s="63">
        <f t="shared" si="3"/>
        <v>-10000</v>
      </c>
      <c r="AE44" s="44"/>
      <c r="AF44" s="44"/>
      <c r="AG44" s="44"/>
      <c r="AH44" s="44"/>
      <c r="AI44" s="44"/>
      <c r="AJ44" s="44"/>
      <c r="AK44" s="44"/>
      <c r="AL44" s="44"/>
      <c r="AM44" s="44"/>
      <c r="AN44" s="44"/>
    </row>
    <row r="45" spans="1:40" ht="13.5" customHeight="1">
      <c r="A45" s="82"/>
      <c r="B45" s="82"/>
      <c r="C45" s="82"/>
      <c r="D45" s="82"/>
      <c r="E45" s="82"/>
      <c r="F45" s="82"/>
      <c r="G45" s="82"/>
      <c r="H45" s="82"/>
      <c r="I45" s="82"/>
      <c r="J45" s="82"/>
      <c r="K45" s="82"/>
      <c r="L45" s="82"/>
      <c r="M45" s="82"/>
      <c r="N45" s="82"/>
      <c r="O45" s="82"/>
      <c r="P45" s="82"/>
      <c r="Q45" s="82"/>
      <c r="R45" s="82"/>
      <c r="S45" s="82"/>
      <c r="T45" s="44"/>
      <c r="U45" s="44"/>
      <c r="V45" s="44"/>
      <c r="W45" s="44"/>
      <c r="X45" s="44"/>
      <c r="Y45" s="44"/>
      <c r="Z45" s="44"/>
      <c r="AA45" s="47">
        <f t="shared" si="9"/>
        <v>42</v>
      </c>
      <c r="AB45" s="48">
        <f t="shared" si="7"/>
        <v>90</v>
      </c>
      <c r="AC45" s="62">
        <f t="shared" si="8"/>
        <v>186</v>
      </c>
      <c r="AD45" s="63">
        <f t="shared" si="3"/>
        <v>-10000</v>
      </c>
      <c r="AE45" s="44"/>
      <c r="AF45" s="44"/>
      <c r="AG45" s="44"/>
      <c r="AH45" s="44"/>
      <c r="AI45" s="44"/>
      <c r="AJ45" s="44"/>
      <c r="AK45" s="44"/>
      <c r="AL45" s="44"/>
      <c r="AM45" s="44"/>
      <c r="AN45" s="44"/>
    </row>
    <row r="46" spans="1:40" ht="13.5" customHeight="1">
      <c r="A46" s="82"/>
      <c r="B46" s="82"/>
      <c r="C46" s="82"/>
      <c r="D46" s="82"/>
      <c r="E46" s="82"/>
      <c r="F46" s="82"/>
      <c r="G46" s="82"/>
      <c r="H46" s="82"/>
      <c r="I46" s="82"/>
      <c r="J46" s="82"/>
      <c r="K46" s="82"/>
      <c r="L46" s="82"/>
      <c r="M46" s="82"/>
      <c r="N46" s="82"/>
      <c r="O46" s="82"/>
      <c r="P46" s="82"/>
      <c r="Q46" s="82"/>
      <c r="R46" s="82"/>
      <c r="S46" s="82"/>
      <c r="T46" s="44"/>
      <c r="U46" s="44"/>
      <c r="V46" s="44"/>
      <c r="W46" s="44"/>
      <c r="X46" s="44"/>
      <c r="Y46" s="44"/>
      <c r="Z46" s="44"/>
      <c r="AA46" s="47">
        <f t="shared" si="9"/>
        <v>43</v>
      </c>
      <c r="AB46" s="48">
        <f t="shared" si="7"/>
        <v>85</v>
      </c>
      <c r="AC46" s="62">
        <f t="shared" si="8"/>
        <v>189</v>
      </c>
      <c r="AD46" s="63">
        <f t="shared" si="3"/>
        <v>-10000</v>
      </c>
      <c r="AE46" s="44"/>
      <c r="AF46" s="44"/>
      <c r="AG46" s="44"/>
      <c r="AH46" s="44"/>
      <c r="AI46" s="44"/>
      <c r="AJ46" s="44"/>
      <c r="AK46" s="44"/>
      <c r="AL46" s="44"/>
      <c r="AM46" s="44"/>
      <c r="AN46" s="44"/>
    </row>
    <row r="47" spans="1:40" ht="13.5" customHeight="1">
      <c r="A47" s="82"/>
      <c r="B47" s="82"/>
      <c r="C47" s="82"/>
      <c r="D47" s="82"/>
      <c r="E47" s="82"/>
      <c r="F47" s="82"/>
      <c r="G47" s="82"/>
      <c r="H47" s="82"/>
      <c r="I47" s="82"/>
      <c r="J47" s="82"/>
      <c r="K47" s="82"/>
      <c r="L47" s="82"/>
      <c r="M47" s="82"/>
      <c r="N47" s="82"/>
      <c r="O47" s="82"/>
      <c r="P47" s="82"/>
      <c r="Q47" s="82"/>
      <c r="R47" s="82"/>
      <c r="S47" s="82"/>
      <c r="T47" s="44"/>
      <c r="U47" s="44"/>
      <c r="V47" s="44"/>
      <c r="W47" s="44"/>
      <c r="X47" s="44"/>
      <c r="Y47" s="44"/>
      <c r="Z47" s="44"/>
      <c r="AA47" s="47">
        <f t="shared" si="9"/>
        <v>44</v>
      </c>
      <c r="AB47" s="48">
        <f t="shared" si="7"/>
        <v>80</v>
      </c>
      <c r="AC47" s="62">
        <f t="shared" si="8"/>
        <v>192</v>
      </c>
      <c r="AD47" s="63">
        <f t="shared" si="3"/>
        <v>-10000</v>
      </c>
      <c r="AE47" s="44"/>
      <c r="AF47" s="44"/>
      <c r="AG47" s="44"/>
      <c r="AH47" s="44"/>
      <c r="AI47" s="44"/>
      <c r="AJ47" s="44"/>
      <c r="AK47" s="44"/>
      <c r="AL47" s="44"/>
      <c r="AM47" s="44"/>
      <c r="AN47" s="44"/>
    </row>
    <row r="48" spans="1:40" ht="13.5" customHeight="1">
      <c r="A48" s="82"/>
      <c r="B48" s="82"/>
      <c r="C48" s="82"/>
      <c r="D48" s="82"/>
      <c r="E48" s="82"/>
      <c r="F48" s="82"/>
      <c r="G48" s="82"/>
      <c r="H48" s="82"/>
      <c r="I48" s="82"/>
      <c r="J48" s="82"/>
      <c r="K48" s="82"/>
      <c r="L48" s="82"/>
      <c r="M48" s="82"/>
      <c r="N48" s="82"/>
      <c r="O48" s="82"/>
      <c r="P48" s="82"/>
      <c r="Q48" s="82"/>
      <c r="R48" s="82"/>
      <c r="S48" s="82"/>
      <c r="T48" s="44"/>
      <c r="U48" s="44"/>
      <c r="V48" s="44"/>
      <c r="W48" s="44"/>
      <c r="X48" s="44"/>
      <c r="Y48" s="44"/>
      <c r="Z48" s="44"/>
      <c r="AA48" s="47">
        <f t="shared" si="9"/>
        <v>45</v>
      </c>
      <c r="AB48" s="48">
        <f t="shared" si="7"/>
        <v>75</v>
      </c>
      <c r="AC48" s="62">
        <f t="shared" si="8"/>
        <v>195</v>
      </c>
      <c r="AD48" s="63">
        <f t="shared" si="3"/>
        <v>-10000</v>
      </c>
      <c r="AE48" s="44"/>
      <c r="AF48" s="44"/>
      <c r="AG48" s="44"/>
      <c r="AH48" s="44"/>
      <c r="AI48" s="44"/>
      <c r="AJ48" s="44"/>
      <c r="AK48" s="44"/>
      <c r="AL48" s="44"/>
      <c r="AM48" s="44"/>
      <c r="AN48" s="44"/>
    </row>
    <row r="49" spans="1:40" ht="13.5" customHeight="1">
      <c r="A49" s="82"/>
      <c r="B49" s="82"/>
      <c r="C49" s="82"/>
      <c r="D49" s="82"/>
      <c r="E49" s="82"/>
      <c r="F49" s="82"/>
      <c r="G49" s="82"/>
      <c r="H49" s="82"/>
      <c r="I49" s="82"/>
      <c r="J49" s="82"/>
      <c r="K49" s="82"/>
      <c r="L49" s="82"/>
      <c r="M49" s="82"/>
      <c r="N49" s="82"/>
      <c r="O49" s="82"/>
      <c r="P49" s="82"/>
      <c r="Q49" s="82"/>
      <c r="R49" s="82"/>
      <c r="S49" s="82"/>
      <c r="T49" s="44"/>
      <c r="U49" s="44"/>
      <c r="V49" s="44"/>
      <c r="W49" s="44"/>
      <c r="X49" s="44"/>
      <c r="Y49" s="44"/>
      <c r="Z49" s="44"/>
      <c r="AA49" s="47">
        <f t="shared" si="9"/>
        <v>46</v>
      </c>
      <c r="AB49" s="48">
        <f t="shared" si="7"/>
        <v>70</v>
      </c>
      <c r="AC49" s="62">
        <f t="shared" si="8"/>
        <v>198</v>
      </c>
      <c r="AD49" s="63">
        <f t="shared" si="3"/>
        <v>-10000</v>
      </c>
      <c r="AE49" s="44"/>
      <c r="AF49" s="44"/>
      <c r="AG49" s="44"/>
      <c r="AH49" s="44"/>
      <c r="AI49" s="44"/>
      <c r="AJ49" s="44"/>
      <c r="AK49" s="44"/>
      <c r="AL49" s="44"/>
      <c r="AM49" s="44"/>
      <c r="AN49" s="44"/>
    </row>
    <row r="50" spans="1:40" ht="13.5" customHeight="1">
      <c r="A50" s="82"/>
      <c r="B50" s="82"/>
      <c r="C50" s="82"/>
      <c r="D50" s="82"/>
      <c r="E50" s="82"/>
      <c r="F50" s="82"/>
      <c r="G50" s="82"/>
      <c r="H50" s="82"/>
      <c r="I50" s="82"/>
      <c r="J50" s="82"/>
      <c r="K50" s="82"/>
      <c r="L50" s="82"/>
      <c r="M50" s="82"/>
      <c r="N50" s="82"/>
      <c r="O50" s="82"/>
      <c r="P50" s="82"/>
      <c r="Q50" s="82"/>
      <c r="R50" s="82"/>
      <c r="S50" s="82"/>
      <c r="T50" s="44"/>
      <c r="U50" s="44"/>
      <c r="V50" s="44"/>
      <c r="W50" s="44"/>
      <c r="X50" s="44"/>
      <c r="Y50" s="44"/>
      <c r="Z50" s="44"/>
      <c r="AA50" s="47">
        <f t="shared" si="9"/>
        <v>47</v>
      </c>
      <c r="AB50" s="48">
        <f t="shared" si="7"/>
        <v>65</v>
      </c>
      <c r="AC50" s="62">
        <f t="shared" si="8"/>
        <v>201</v>
      </c>
      <c r="AD50" s="63">
        <f t="shared" si="3"/>
        <v>-10000</v>
      </c>
      <c r="AE50" s="44"/>
      <c r="AF50" s="44"/>
      <c r="AG50" s="44"/>
      <c r="AH50" s="44"/>
      <c r="AI50" s="44"/>
      <c r="AJ50" s="44"/>
      <c r="AK50" s="44"/>
      <c r="AL50" s="44"/>
      <c r="AM50" s="44"/>
      <c r="AN50" s="44"/>
    </row>
    <row r="51" spans="1:40" ht="13.5" customHeight="1">
      <c r="A51" s="82"/>
      <c r="B51" s="82"/>
      <c r="C51" s="82"/>
      <c r="D51" s="82"/>
      <c r="E51" s="82"/>
      <c r="F51" s="82"/>
      <c r="G51" s="82"/>
      <c r="H51" s="82"/>
      <c r="I51" s="82"/>
      <c r="J51" s="82"/>
      <c r="K51" s="82"/>
      <c r="L51" s="82"/>
      <c r="M51" s="82"/>
      <c r="N51" s="82"/>
      <c r="O51" s="82"/>
      <c r="P51" s="82"/>
      <c r="Q51" s="82"/>
      <c r="R51" s="82"/>
      <c r="S51" s="82"/>
      <c r="T51" s="44"/>
      <c r="U51" s="44"/>
      <c r="V51" s="44"/>
      <c r="W51" s="44"/>
      <c r="X51" s="44"/>
      <c r="Y51" s="44"/>
      <c r="Z51" s="44"/>
      <c r="AA51" s="47">
        <f t="shared" si="9"/>
        <v>48</v>
      </c>
      <c r="AB51" s="48">
        <f t="shared" si="7"/>
        <v>60</v>
      </c>
      <c r="AC51" s="62">
        <f t="shared" si="8"/>
        <v>204</v>
      </c>
      <c r="AD51" s="63">
        <f t="shared" si="3"/>
        <v>-10000</v>
      </c>
      <c r="AE51" s="44"/>
      <c r="AF51" s="44"/>
      <c r="AG51" s="44"/>
      <c r="AH51" s="44"/>
      <c r="AI51" s="44"/>
      <c r="AJ51" s="44"/>
      <c r="AK51" s="44"/>
      <c r="AL51" s="44"/>
      <c r="AM51" s="44"/>
      <c r="AN51" s="44"/>
    </row>
    <row r="52" spans="1:40" ht="13.5" customHeight="1">
      <c r="A52" s="82"/>
      <c r="B52" s="82"/>
      <c r="C52" s="82"/>
      <c r="D52" s="82"/>
      <c r="E52" s="82"/>
      <c r="F52" s="82"/>
      <c r="G52" s="82"/>
      <c r="H52" s="82"/>
      <c r="I52" s="82"/>
      <c r="J52" s="82"/>
      <c r="K52" s="82"/>
      <c r="L52" s="82"/>
      <c r="M52" s="82"/>
      <c r="N52" s="82"/>
      <c r="O52" s="82"/>
      <c r="P52" s="82"/>
      <c r="Q52" s="82"/>
      <c r="R52" s="82"/>
      <c r="S52" s="82"/>
      <c r="T52" s="44"/>
      <c r="U52" s="44"/>
      <c r="V52" s="44"/>
      <c r="W52" s="44"/>
      <c r="X52" s="44"/>
      <c r="Y52" s="44"/>
      <c r="Z52" s="44"/>
      <c r="AA52" s="47">
        <f t="shared" si="9"/>
        <v>49</v>
      </c>
      <c r="AB52" s="48">
        <f t="shared" si="7"/>
        <v>55</v>
      </c>
      <c r="AC52" s="62">
        <f t="shared" si="8"/>
        <v>207</v>
      </c>
      <c r="AD52" s="63">
        <f t="shared" si="3"/>
        <v>-10000</v>
      </c>
      <c r="AE52" s="44"/>
      <c r="AF52" s="44"/>
      <c r="AG52" s="44"/>
      <c r="AH52" s="44"/>
      <c r="AI52" s="44"/>
      <c r="AJ52" s="44"/>
      <c r="AK52" s="44"/>
      <c r="AL52" s="44"/>
      <c r="AM52" s="44"/>
      <c r="AN52" s="44"/>
    </row>
    <row r="53" spans="1:40" ht="13.5" customHeight="1">
      <c r="A53" s="82"/>
      <c r="B53" s="82"/>
      <c r="C53" s="82"/>
      <c r="D53" s="82"/>
      <c r="E53" s="82"/>
      <c r="F53" s="82"/>
      <c r="G53" s="82"/>
      <c r="H53" s="82"/>
      <c r="I53" s="82"/>
      <c r="J53" s="82"/>
      <c r="K53" s="82"/>
      <c r="L53" s="82"/>
      <c r="M53" s="82"/>
      <c r="N53" s="82"/>
      <c r="O53" s="82"/>
      <c r="P53" s="82"/>
      <c r="Q53" s="82"/>
      <c r="R53" s="82"/>
      <c r="S53" s="82"/>
      <c r="T53" s="44"/>
      <c r="U53" s="44"/>
      <c r="V53" s="44"/>
      <c r="W53" s="44"/>
      <c r="X53" s="44"/>
      <c r="Y53" s="44"/>
      <c r="Z53" s="44"/>
      <c r="AA53" s="47">
        <f t="shared" si="9"/>
        <v>50</v>
      </c>
      <c r="AB53" s="48">
        <f t="shared" si="7"/>
        <v>50</v>
      </c>
      <c r="AC53" s="62">
        <f t="shared" si="8"/>
        <v>210</v>
      </c>
      <c r="AD53" s="63">
        <f t="shared" si="3"/>
        <v>-10000</v>
      </c>
      <c r="AE53" s="44"/>
      <c r="AF53" s="44"/>
      <c r="AG53" s="44"/>
      <c r="AH53" s="44"/>
      <c r="AI53" s="44"/>
      <c r="AJ53" s="44"/>
      <c r="AK53" s="44"/>
      <c r="AL53" s="44"/>
      <c r="AM53" s="44"/>
      <c r="AN53" s="44"/>
    </row>
    <row r="54" spans="1:40" ht="13.5" customHeight="1">
      <c r="A54" s="82"/>
      <c r="B54" s="82"/>
      <c r="C54" s="82"/>
      <c r="D54" s="82"/>
      <c r="E54" s="82"/>
      <c r="F54" s="82"/>
      <c r="G54" s="82"/>
      <c r="H54" s="82"/>
      <c r="I54" s="82"/>
      <c r="J54" s="82"/>
      <c r="K54" s="82"/>
      <c r="L54" s="82"/>
      <c r="M54" s="82"/>
      <c r="N54" s="82"/>
      <c r="O54" s="82"/>
      <c r="P54" s="82"/>
      <c r="Q54" s="82"/>
      <c r="R54" s="82"/>
      <c r="S54" s="82"/>
      <c r="T54" s="44"/>
      <c r="U54" s="44"/>
      <c r="V54" s="44"/>
      <c r="W54" s="44"/>
      <c r="X54" s="44"/>
      <c r="Y54" s="44"/>
      <c r="Z54" s="44"/>
      <c r="AA54" s="47">
        <f t="shared" si="9"/>
        <v>51</v>
      </c>
      <c r="AB54" s="48">
        <f t="shared" si="7"/>
        <v>45</v>
      </c>
      <c r="AC54" s="62">
        <f t="shared" si="8"/>
        <v>213</v>
      </c>
      <c r="AD54" s="63">
        <f t="shared" si="3"/>
        <v>-10000</v>
      </c>
      <c r="AE54" s="44"/>
      <c r="AF54" s="44"/>
      <c r="AG54" s="44"/>
      <c r="AH54" s="44"/>
      <c r="AI54" s="44"/>
      <c r="AJ54" s="44"/>
      <c r="AK54" s="44"/>
      <c r="AL54" s="44"/>
      <c r="AM54" s="44"/>
      <c r="AN54" s="44"/>
    </row>
    <row r="55" spans="1:40" ht="13.5" customHeight="1">
      <c r="A55" s="82"/>
      <c r="B55" s="82"/>
      <c r="C55" s="82"/>
      <c r="D55" s="82"/>
      <c r="E55" s="82"/>
      <c r="F55" s="82"/>
      <c r="G55" s="82"/>
      <c r="H55" s="82"/>
      <c r="I55" s="82"/>
      <c r="J55" s="82"/>
      <c r="K55" s="82"/>
      <c r="L55" s="82"/>
      <c r="M55" s="82"/>
      <c r="N55" s="82"/>
      <c r="O55" s="82"/>
      <c r="P55" s="82"/>
      <c r="Q55" s="82"/>
      <c r="R55" s="82"/>
      <c r="S55" s="82"/>
      <c r="T55" s="44"/>
      <c r="U55" s="44"/>
      <c r="V55" s="44"/>
      <c r="W55" s="44"/>
      <c r="X55" s="44"/>
      <c r="Y55" s="44"/>
      <c r="Z55" s="44"/>
      <c r="AA55" s="47">
        <f t="shared" si="9"/>
        <v>52</v>
      </c>
      <c r="AB55" s="48">
        <f t="shared" si="7"/>
        <v>40</v>
      </c>
      <c r="AC55" s="62">
        <f t="shared" si="8"/>
        <v>216</v>
      </c>
      <c r="AD55" s="63">
        <f t="shared" si="3"/>
        <v>-10000</v>
      </c>
      <c r="AE55" s="44"/>
      <c r="AF55" s="44"/>
      <c r="AG55" s="44"/>
      <c r="AH55" s="44"/>
      <c r="AI55" s="44"/>
      <c r="AJ55" s="44"/>
      <c r="AK55" s="44"/>
      <c r="AL55" s="44"/>
      <c r="AM55" s="44"/>
      <c r="AN55" s="44"/>
    </row>
    <row r="56" spans="1:40" ht="13.5" customHeight="1">
      <c r="A56" s="82"/>
      <c r="B56" s="82"/>
      <c r="C56" s="82"/>
      <c r="D56" s="82"/>
      <c r="E56" s="82"/>
      <c r="F56" s="82"/>
      <c r="G56" s="82"/>
      <c r="H56" s="82"/>
      <c r="I56" s="82"/>
      <c r="J56" s="82"/>
      <c r="K56" s="82"/>
      <c r="L56" s="82"/>
      <c r="M56" s="82"/>
      <c r="N56" s="82"/>
      <c r="O56" s="82"/>
      <c r="P56" s="82"/>
      <c r="Q56" s="82"/>
      <c r="R56" s="82"/>
      <c r="S56" s="82"/>
      <c r="T56" s="44"/>
      <c r="U56" s="44"/>
      <c r="V56" s="44"/>
      <c r="W56" s="44"/>
      <c r="X56" s="44"/>
      <c r="Y56" s="44"/>
      <c r="Z56" s="44"/>
      <c r="AA56" s="47">
        <f t="shared" si="9"/>
        <v>53</v>
      </c>
      <c r="AB56" s="48">
        <f t="shared" si="7"/>
        <v>35</v>
      </c>
      <c r="AC56" s="62">
        <f t="shared" si="8"/>
        <v>219</v>
      </c>
      <c r="AD56" s="63">
        <f t="shared" si="3"/>
        <v>-10000</v>
      </c>
      <c r="AE56" s="44"/>
      <c r="AF56" s="44"/>
      <c r="AG56" s="44"/>
      <c r="AH56" s="44"/>
      <c r="AI56" s="44"/>
      <c r="AJ56" s="44"/>
      <c r="AK56" s="44"/>
      <c r="AL56" s="44"/>
      <c r="AM56" s="44"/>
      <c r="AN56" s="44"/>
    </row>
    <row r="57" spans="1:40" ht="13.5" customHeight="1">
      <c r="A57" s="82"/>
      <c r="B57" s="82"/>
      <c r="C57" s="82"/>
      <c r="D57" s="82"/>
      <c r="E57" s="82"/>
      <c r="F57" s="82"/>
      <c r="G57" s="82"/>
      <c r="H57" s="82"/>
      <c r="I57" s="82"/>
      <c r="J57" s="82"/>
      <c r="K57" s="82"/>
      <c r="L57" s="82"/>
      <c r="M57" s="82"/>
      <c r="N57" s="82"/>
      <c r="O57" s="82"/>
      <c r="P57" s="82"/>
      <c r="Q57" s="82"/>
      <c r="R57" s="82"/>
      <c r="S57" s="82"/>
      <c r="T57" s="44"/>
      <c r="U57" s="44"/>
      <c r="V57" s="44"/>
      <c r="W57" s="44"/>
      <c r="X57" s="44"/>
      <c r="Y57" s="44"/>
      <c r="Z57" s="44"/>
      <c r="AA57" s="47">
        <f t="shared" si="9"/>
        <v>54</v>
      </c>
      <c r="AB57" s="48">
        <f t="shared" si="7"/>
        <v>30</v>
      </c>
      <c r="AC57" s="62">
        <f t="shared" si="8"/>
        <v>222</v>
      </c>
      <c r="AD57" s="63">
        <f t="shared" si="3"/>
        <v>-10000</v>
      </c>
      <c r="AE57" s="44"/>
      <c r="AF57" s="44"/>
      <c r="AG57" s="44"/>
      <c r="AH57" s="44"/>
      <c r="AI57" s="44"/>
      <c r="AJ57" s="44"/>
      <c r="AK57" s="44"/>
      <c r="AL57" s="44"/>
      <c r="AM57" s="44"/>
      <c r="AN57" s="44"/>
    </row>
    <row r="58" spans="1:40" ht="13.5" customHeight="1">
      <c r="A58" s="82"/>
      <c r="B58" s="82"/>
      <c r="C58" s="82"/>
      <c r="D58" s="82"/>
      <c r="E58" s="82"/>
      <c r="F58" s="82"/>
      <c r="G58" s="82"/>
      <c r="H58" s="82"/>
      <c r="I58" s="82"/>
      <c r="J58" s="82"/>
      <c r="K58" s="82"/>
      <c r="L58" s="82"/>
      <c r="M58" s="82"/>
      <c r="N58" s="82"/>
      <c r="O58" s="82"/>
      <c r="P58" s="82"/>
      <c r="Q58" s="82"/>
      <c r="R58" s="82"/>
      <c r="S58" s="82"/>
      <c r="T58" s="44"/>
      <c r="U58" s="44"/>
      <c r="V58" s="44"/>
      <c r="W58" s="44"/>
      <c r="X58" s="44"/>
      <c r="Y58" s="44"/>
      <c r="Z58" s="44"/>
      <c r="AA58" s="47">
        <f t="shared" si="9"/>
        <v>55</v>
      </c>
      <c r="AB58" s="48">
        <f t="shared" si="7"/>
        <v>25</v>
      </c>
      <c r="AC58" s="62">
        <f t="shared" si="8"/>
        <v>225</v>
      </c>
      <c r="AD58" s="63">
        <f t="shared" si="3"/>
        <v>-10000</v>
      </c>
      <c r="AE58" s="44"/>
      <c r="AF58" s="44"/>
      <c r="AG58" s="44"/>
      <c r="AH58" s="44"/>
      <c r="AI58" s="44"/>
      <c r="AJ58" s="44"/>
      <c r="AK58" s="44"/>
      <c r="AL58" s="44"/>
      <c r="AM58" s="44"/>
      <c r="AN58" s="44"/>
    </row>
    <row r="59" spans="1:40" ht="13.5" customHeight="1">
      <c r="A59" s="82"/>
      <c r="B59" s="82"/>
      <c r="C59" s="82"/>
      <c r="D59" s="82"/>
      <c r="E59" s="82"/>
      <c r="F59" s="82"/>
      <c r="G59" s="82"/>
      <c r="H59" s="82"/>
      <c r="I59" s="82"/>
      <c r="J59" s="82"/>
      <c r="K59" s="82"/>
      <c r="L59" s="82"/>
      <c r="M59" s="82"/>
      <c r="N59" s="82"/>
      <c r="O59" s="82"/>
      <c r="P59" s="82"/>
      <c r="Q59" s="82"/>
      <c r="R59" s="82"/>
      <c r="S59" s="82"/>
      <c r="T59" s="44"/>
      <c r="U59" s="44"/>
      <c r="V59" s="44"/>
      <c r="W59" s="44"/>
      <c r="X59" s="44"/>
      <c r="Y59" s="44"/>
      <c r="Z59" s="44"/>
      <c r="AA59" s="47">
        <f t="shared" si="9"/>
        <v>56</v>
      </c>
      <c r="AB59" s="48">
        <f t="shared" si="7"/>
        <v>20</v>
      </c>
      <c r="AC59" s="62">
        <f t="shared" si="8"/>
        <v>228</v>
      </c>
      <c r="AD59" s="63">
        <f t="shared" si="3"/>
        <v>-10000</v>
      </c>
      <c r="AE59" s="44"/>
      <c r="AF59" s="44"/>
      <c r="AG59" s="44"/>
      <c r="AH59" s="44"/>
      <c r="AI59" s="44"/>
      <c r="AJ59" s="44"/>
      <c r="AK59" s="44"/>
      <c r="AL59" s="44"/>
      <c r="AM59" s="44"/>
      <c r="AN59" s="44"/>
    </row>
    <row r="60" spans="1:40" ht="13.5" customHeight="1">
      <c r="A60" s="82"/>
      <c r="B60" s="82"/>
      <c r="C60" s="82"/>
      <c r="D60" s="82"/>
      <c r="E60" s="82"/>
      <c r="F60" s="82"/>
      <c r="G60" s="82"/>
      <c r="H60" s="82"/>
      <c r="I60" s="82"/>
      <c r="J60" s="82"/>
      <c r="K60" s="82"/>
      <c r="L60" s="82"/>
      <c r="M60" s="82"/>
      <c r="N60" s="82"/>
      <c r="O60" s="82"/>
      <c r="P60" s="82"/>
      <c r="Q60" s="82"/>
      <c r="R60" s="82"/>
      <c r="S60" s="82"/>
      <c r="T60" s="44"/>
      <c r="U60" s="44"/>
      <c r="V60" s="44"/>
      <c r="W60" s="44"/>
      <c r="X60" s="44"/>
      <c r="Y60" s="44"/>
      <c r="Z60" s="44"/>
      <c r="AA60" s="47">
        <f t="shared" si="9"/>
        <v>57</v>
      </c>
      <c r="AB60" s="48">
        <f t="shared" si="7"/>
        <v>15</v>
      </c>
      <c r="AC60" s="62">
        <f t="shared" si="8"/>
        <v>231</v>
      </c>
      <c r="AD60" s="63">
        <f t="shared" si="3"/>
        <v>-10000</v>
      </c>
      <c r="AE60" s="44"/>
      <c r="AF60" s="44"/>
      <c r="AG60" s="44"/>
      <c r="AH60" s="44"/>
      <c r="AI60" s="44"/>
      <c r="AJ60" s="44"/>
      <c r="AK60" s="44"/>
      <c r="AL60" s="44"/>
      <c r="AM60" s="44"/>
      <c r="AN60" s="44"/>
    </row>
    <row r="61" spans="1:40" ht="13.5" customHeight="1">
      <c r="A61" s="82"/>
      <c r="B61" s="82"/>
      <c r="C61" s="82"/>
      <c r="D61" s="82"/>
      <c r="E61" s="82"/>
      <c r="F61" s="82"/>
      <c r="G61" s="82"/>
      <c r="H61" s="82"/>
      <c r="I61" s="82"/>
      <c r="J61" s="82"/>
      <c r="K61" s="82"/>
      <c r="L61" s="82"/>
      <c r="M61" s="82"/>
      <c r="N61" s="82"/>
      <c r="O61" s="82"/>
      <c r="P61" s="82"/>
      <c r="Q61" s="82"/>
      <c r="R61" s="82"/>
      <c r="S61" s="82"/>
      <c r="T61" s="44"/>
      <c r="U61" s="44"/>
      <c r="V61" s="44"/>
      <c r="W61" s="44"/>
      <c r="X61" s="44"/>
      <c r="Y61" s="44"/>
      <c r="Z61" s="44"/>
      <c r="AA61" s="47">
        <f t="shared" si="9"/>
        <v>58</v>
      </c>
      <c r="AB61" s="48">
        <f t="shared" si="7"/>
        <v>10</v>
      </c>
      <c r="AC61" s="62">
        <f t="shared" si="8"/>
        <v>234</v>
      </c>
      <c r="AD61" s="63">
        <f t="shared" si="3"/>
        <v>-10000</v>
      </c>
      <c r="AE61" s="44"/>
      <c r="AF61" s="44"/>
      <c r="AG61" s="44"/>
      <c r="AH61" s="44"/>
      <c r="AI61" s="44"/>
      <c r="AJ61" s="44"/>
      <c r="AK61" s="44"/>
      <c r="AL61" s="44"/>
      <c r="AM61" s="44"/>
      <c r="AN61" s="44"/>
    </row>
    <row r="62" spans="1:40" ht="13.5" customHeight="1">
      <c r="A62" s="82"/>
      <c r="B62" s="82"/>
      <c r="C62" s="82"/>
      <c r="D62" s="82"/>
      <c r="E62" s="82"/>
      <c r="F62" s="82"/>
      <c r="G62" s="82"/>
      <c r="H62" s="82"/>
      <c r="I62" s="82"/>
      <c r="J62" s="82"/>
      <c r="K62" s="82"/>
      <c r="L62" s="82"/>
      <c r="M62" s="82"/>
      <c r="N62" s="82"/>
      <c r="O62" s="82"/>
      <c r="P62" s="82"/>
      <c r="Q62" s="82"/>
      <c r="R62" s="82"/>
      <c r="S62" s="82"/>
      <c r="T62" s="44"/>
      <c r="U62" s="44"/>
      <c r="V62" s="44"/>
      <c r="W62" s="44"/>
      <c r="X62" s="44"/>
      <c r="Y62" s="44"/>
      <c r="Z62" s="44"/>
      <c r="AA62" s="47">
        <f t="shared" si="9"/>
        <v>59</v>
      </c>
      <c r="AB62" s="48">
        <f t="shared" si="7"/>
        <v>5</v>
      </c>
      <c r="AC62" s="62">
        <f t="shared" si="8"/>
        <v>237</v>
      </c>
      <c r="AD62" s="63">
        <f t="shared" si="3"/>
        <v>-10000</v>
      </c>
      <c r="AE62" s="44"/>
      <c r="AF62" s="44"/>
      <c r="AG62" s="44"/>
      <c r="AH62" s="44"/>
      <c r="AI62" s="44"/>
      <c r="AJ62" s="44"/>
      <c r="AK62" s="44"/>
      <c r="AL62" s="44"/>
      <c r="AM62" s="44"/>
      <c r="AN62" s="44"/>
    </row>
    <row r="63" spans="1:40" ht="13.5" customHeight="1">
      <c r="A63" s="82"/>
      <c r="B63" s="82"/>
      <c r="C63" s="82"/>
      <c r="D63" s="82"/>
      <c r="E63" s="82"/>
      <c r="F63" s="82"/>
      <c r="G63" s="82"/>
      <c r="H63" s="82"/>
      <c r="I63" s="82"/>
      <c r="J63" s="82"/>
      <c r="K63" s="82"/>
      <c r="L63" s="82"/>
      <c r="M63" s="82"/>
      <c r="N63" s="82"/>
      <c r="O63" s="82"/>
      <c r="P63" s="82"/>
      <c r="Q63" s="82"/>
      <c r="R63" s="82"/>
      <c r="S63" s="82"/>
      <c r="T63" s="44"/>
      <c r="U63" s="44"/>
      <c r="V63" s="44"/>
      <c r="W63" s="44"/>
      <c r="X63" s="44"/>
      <c r="Y63" s="44"/>
      <c r="Z63" s="44"/>
      <c r="AA63" s="47">
        <f t="shared" si="9"/>
        <v>60</v>
      </c>
      <c r="AB63" s="48">
        <f t="shared" si="7"/>
        <v>0</v>
      </c>
      <c r="AC63" s="62">
        <f t="shared" si="8"/>
        <v>240</v>
      </c>
      <c r="AD63" s="63">
        <f t="shared" si="3"/>
        <v>-10000</v>
      </c>
      <c r="AE63" s="44"/>
      <c r="AF63" s="44"/>
      <c r="AG63" s="44"/>
      <c r="AH63" s="44"/>
      <c r="AI63" s="44"/>
      <c r="AJ63" s="44"/>
      <c r="AK63" s="44"/>
      <c r="AL63" s="44"/>
      <c r="AM63" s="44"/>
      <c r="AN63" s="44"/>
    </row>
    <row r="64" spans="1:40" ht="13.5" customHeight="1">
      <c r="A64" s="82"/>
      <c r="B64" s="82"/>
      <c r="C64" s="82"/>
      <c r="D64" s="82"/>
      <c r="E64" s="82"/>
      <c r="F64" s="82"/>
      <c r="G64" s="82"/>
      <c r="H64" s="82"/>
      <c r="I64" s="82"/>
      <c r="J64" s="82"/>
      <c r="K64" s="82"/>
      <c r="L64" s="82"/>
      <c r="M64" s="82"/>
      <c r="N64" s="82"/>
      <c r="O64" s="82"/>
      <c r="P64" s="82"/>
      <c r="Q64" s="82"/>
      <c r="R64" s="82"/>
      <c r="S64" s="82"/>
      <c r="T64" s="44"/>
      <c r="U64" s="44"/>
      <c r="V64" s="44"/>
      <c r="W64" s="44"/>
      <c r="X64" s="44"/>
      <c r="Y64" s="44"/>
      <c r="Z64" s="44"/>
      <c r="AA64" s="47">
        <f t="shared" si="9"/>
        <v>61</v>
      </c>
      <c r="AB64" s="48">
        <f t="shared" si="7"/>
        <v>-5</v>
      </c>
      <c r="AC64" s="62">
        <f t="shared" si="8"/>
        <v>243</v>
      </c>
      <c r="AD64" s="63">
        <f t="shared" si="3"/>
        <v>-10000</v>
      </c>
      <c r="AE64" s="44"/>
      <c r="AF64" s="44"/>
      <c r="AG64" s="44"/>
      <c r="AH64" s="44"/>
      <c r="AI64" s="44"/>
      <c r="AJ64" s="44"/>
      <c r="AK64" s="44"/>
      <c r="AL64" s="44"/>
      <c r="AM64" s="44"/>
      <c r="AN64" s="44"/>
    </row>
    <row r="65" spans="1:40" ht="13.5" customHeight="1">
      <c r="A65" s="82"/>
      <c r="B65" s="82"/>
      <c r="C65" s="82"/>
      <c r="D65" s="82"/>
      <c r="E65" s="82"/>
      <c r="F65" s="82"/>
      <c r="G65" s="82"/>
      <c r="H65" s="82"/>
      <c r="I65" s="82"/>
      <c r="J65" s="82"/>
      <c r="K65" s="82"/>
      <c r="L65" s="82"/>
      <c r="M65" s="82"/>
      <c r="N65" s="82"/>
      <c r="O65" s="82"/>
      <c r="P65" s="82"/>
      <c r="Q65" s="82"/>
      <c r="R65" s="82"/>
      <c r="S65" s="82"/>
      <c r="T65" s="44"/>
      <c r="U65" s="44"/>
      <c r="V65" s="44"/>
      <c r="W65" s="44"/>
      <c r="X65" s="44"/>
      <c r="Y65" s="44"/>
      <c r="Z65" s="44"/>
      <c r="AA65" s="47">
        <f t="shared" si="9"/>
        <v>62</v>
      </c>
      <c r="AB65" s="48">
        <f t="shared" si="7"/>
        <v>-10</v>
      </c>
      <c r="AC65" s="62">
        <f t="shared" si="8"/>
        <v>246</v>
      </c>
      <c r="AD65" s="63">
        <f t="shared" si="3"/>
        <v>-10000</v>
      </c>
      <c r="AE65" s="44"/>
      <c r="AF65" s="44"/>
      <c r="AG65" s="44"/>
      <c r="AH65" s="44"/>
      <c r="AI65" s="44"/>
      <c r="AJ65" s="44"/>
      <c r="AK65" s="44"/>
      <c r="AL65" s="44"/>
      <c r="AM65" s="44"/>
      <c r="AN65" s="44"/>
    </row>
    <row r="66" spans="1:40" ht="13.5" customHeight="1">
      <c r="A66" s="82"/>
      <c r="B66" s="82"/>
      <c r="C66" s="82"/>
      <c r="D66" s="82"/>
      <c r="E66" s="82"/>
      <c r="F66" s="82"/>
      <c r="G66" s="82"/>
      <c r="H66" s="82"/>
      <c r="I66" s="82"/>
      <c r="J66" s="82"/>
      <c r="K66" s="82"/>
      <c r="L66" s="82"/>
      <c r="M66" s="82"/>
      <c r="N66" s="82"/>
      <c r="O66" s="82"/>
      <c r="P66" s="82"/>
      <c r="Q66" s="82"/>
      <c r="R66" s="82"/>
      <c r="S66" s="82"/>
      <c r="T66" s="44"/>
      <c r="U66" s="44"/>
      <c r="V66" s="44"/>
      <c r="W66" s="44"/>
      <c r="X66" s="44"/>
      <c r="Y66" s="44"/>
      <c r="Z66" s="44"/>
      <c r="AA66" s="47">
        <f t="shared" si="9"/>
        <v>63</v>
      </c>
      <c r="AB66" s="48">
        <f t="shared" si="7"/>
        <v>-15</v>
      </c>
      <c r="AC66" s="62">
        <f t="shared" si="8"/>
        <v>249</v>
      </c>
      <c r="AD66" s="63">
        <f t="shared" si="3"/>
        <v>-10000</v>
      </c>
      <c r="AE66" s="44"/>
      <c r="AF66" s="44"/>
      <c r="AG66" s="44"/>
      <c r="AH66" s="44"/>
      <c r="AI66" s="44"/>
      <c r="AJ66" s="44"/>
      <c r="AK66" s="44"/>
      <c r="AL66" s="44"/>
      <c r="AM66" s="44"/>
      <c r="AN66" s="44"/>
    </row>
    <row r="67" spans="1:40" ht="13.5" customHeight="1">
      <c r="A67" s="82"/>
      <c r="B67" s="82"/>
      <c r="C67" s="82"/>
      <c r="D67" s="82"/>
      <c r="E67" s="82"/>
      <c r="F67" s="82"/>
      <c r="G67" s="82"/>
      <c r="H67" s="82"/>
      <c r="I67" s="82"/>
      <c r="J67" s="82"/>
      <c r="K67" s="82"/>
      <c r="L67" s="82"/>
      <c r="M67" s="82"/>
      <c r="N67" s="82"/>
      <c r="O67" s="82"/>
      <c r="P67" s="82"/>
      <c r="Q67" s="82"/>
      <c r="R67" s="82"/>
      <c r="S67" s="82"/>
      <c r="T67" s="44"/>
      <c r="U67" s="44"/>
      <c r="V67" s="44"/>
      <c r="W67" s="44"/>
      <c r="X67" s="44"/>
      <c r="Y67" s="44"/>
      <c r="Z67" s="44"/>
      <c r="AA67" s="47">
        <f t="shared" si="9"/>
        <v>64</v>
      </c>
      <c r="AB67" s="48">
        <f aca="true" t="shared" si="10" ref="AB67:AB98">300-5*AA67</f>
        <v>-20</v>
      </c>
      <c r="AC67" s="62">
        <f aca="true" t="shared" si="11" ref="AC67:AC102">60+3*AA67</f>
        <v>252</v>
      </c>
      <c r="AD67" s="63">
        <f t="shared" si="3"/>
        <v>-10000</v>
      </c>
      <c r="AE67" s="44"/>
      <c r="AF67" s="44"/>
      <c r="AG67" s="44"/>
      <c r="AH67" s="44"/>
      <c r="AI67" s="44"/>
      <c r="AJ67" s="44"/>
      <c r="AK67" s="44"/>
      <c r="AL67" s="44"/>
      <c r="AM67" s="44"/>
      <c r="AN67" s="44"/>
    </row>
    <row r="68" spans="1:40" ht="13.5" customHeight="1">
      <c r="A68" s="82"/>
      <c r="B68" s="82"/>
      <c r="C68" s="82"/>
      <c r="D68" s="82"/>
      <c r="E68" s="82"/>
      <c r="F68" s="82"/>
      <c r="G68" s="82"/>
      <c r="H68" s="82"/>
      <c r="I68" s="82"/>
      <c r="J68" s="82"/>
      <c r="K68" s="82"/>
      <c r="L68" s="82"/>
      <c r="M68" s="82"/>
      <c r="N68" s="82"/>
      <c r="O68" s="82"/>
      <c r="P68" s="82"/>
      <c r="Q68" s="82"/>
      <c r="R68" s="82"/>
      <c r="S68" s="82"/>
      <c r="T68" s="44"/>
      <c r="U68" s="44"/>
      <c r="V68" s="44"/>
      <c r="W68" s="44"/>
      <c r="X68" s="44"/>
      <c r="Y68" s="44"/>
      <c r="Z68" s="44"/>
      <c r="AA68" s="47">
        <f aca="true" t="shared" si="12" ref="AA68:AA102">AA67+1</f>
        <v>65</v>
      </c>
      <c r="AB68" s="48">
        <f t="shared" si="10"/>
        <v>-25</v>
      </c>
      <c r="AC68" s="62">
        <f t="shared" si="11"/>
        <v>255</v>
      </c>
      <c r="AD68" s="63">
        <f aca="true" t="shared" si="13" ref="AD68:AD102">IF(AB68&gt;=150,150,-10000)</f>
        <v>-10000</v>
      </c>
      <c r="AE68" s="44"/>
      <c r="AF68" s="44"/>
      <c r="AG68" s="44"/>
      <c r="AH68" s="44"/>
      <c r="AI68" s="44"/>
      <c r="AJ68" s="44"/>
      <c r="AK68" s="44"/>
      <c r="AL68" s="44"/>
      <c r="AM68" s="44"/>
      <c r="AN68" s="44"/>
    </row>
    <row r="69" spans="1:40" ht="13.5" customHeight="1">
      <c r="A69" s="82"/>
      <c r="B69" s="82"/>
      <c r="C69" s="82"/>
      <c r="D69" s="82"/>
      <c r="E69" s="82"/>
      <c r="F69" s="82"/>
      <c r="G69" s="82"/>
      <c r="H69" s="82"/>
      <c r="I69" s="82"/>
      <c r="J69" s="82"/>
      <c r="K69" s="82"/>
      <c r="L69" s="82"/>
      <c r="M69" s="82"/>
      <c r="N69" s="82"/>
      <c r="O69" s="82"/>
      <c r="P69" s="82"/>
      <c r="Q69" s="82"/>
      <c r="R69" s="82"/>
      <c r="S69" s="82"/>
      <c r="T69" s="44"/>
      <c r="U69" s="44"/>
      <c r="V69" s="44"/>
      <c r="W69" s="44"/>
      <c r="X69" s="44"/>
      <c r="Y69" s="44"/>
      <c r="Z69" s="44"/>
      <c r="AA69" s="47">
        <f t="shared" si="12"/>
        <v>66</v>
      </c>
      <c r="AB69" s="48">
        <f t="shared" si="10"/>
        <v>-30</v>
      </c>
      <c r="AC69" s="62">
        <f t="shared" si="11"/>
        <v>258</v>
      </c>
      <c r="AD69" s="63">
        <f t="shared" si="13"/>
        <v>-10000</v>
      </c>
      <c r="AE69" s="44"/>
      <c r="AF69" s="44"/>
      <c r="AG69" s="44"/>
      <c r="AH69" s="44"/>
      <c r="AI69" s="44"/>
      <c r="AJ69" s="44"/>
      <c r="AK69" s="44"/>
      <c r="AL69" s="44"/>
      <c r="AM69" s="44"/>
      <c r="AN69" s="44"/>
    </row>
    <row r="70" spans="1:40" ht="13.5" customHeight="1">
      <c r="A70" s="82"/>
      <c r="B70" s="82"/>
      <c r="C70" s="82"/>
      <c r="D70" s="82"/>
      <c r="E70" s="82"/>
      <c r="F70" s="82"/>
      <c r="G70" s="82"/>
      <c r="H70" s="82"/>
      <c r="I70" s="82"/>
      <c r="J70" s="82"/>
      <c r="K70" s="82"/>
      <c r="L70" s="82"/>
      <c r="M70" s="82"/>
      <c r="N70" s="82"/>
      <c r="O70" s="82"/>
      <c r="P70" s="82"/>
      <c r="Q70" s="82"/>
      <c r="R70" s="82"/>
      <c r="S70" s="82"/>
      <c r="T70" s="44"/>
      <c r="U70" s="44"/>
      <c r="V70" s="44"/>
      <c r="W70" s="44"/>
      <c r="X70" s="44"/>
      <c r="Y70" s="44"/>
      <c r="Z70" s="44"/>
      <c r="AA70" s="47">
        <f t="shared" si="12"/>
        <v>67</v>
      </c>
      <c r="AB70" s="48">
        <f t="shared" si="10"/>
        <v>-35</v>
      </c>
      <c r="AC70" s="62">
        <f t="shared" si="11"/>
        <v>261</v>
      </c>
      <c r="AD70" s="63">
        <f t="shared" si="13"/>
        <v>-10000</v>
      </c>
      <c r="AE70" s="44"/>
      <c r="AF70" s="44"/>
      <c r="AG70" s="44"/>
      <c r="AH70" s="44"/>
      <c r="AI70" s="44"/>
      <c r="AJ70" s="44"/>
      <c r="AK70" s="44"/>
      <c r="AL70" s="44"/>
      <c r="AM70" s="44"/>
      <c r="AN70" s="44"/>
    </row>
    <row r="71" spans="1:40" ht="13.5" customHeight="1">
      <c r="A71" s="82"/>
      <c r="B71" s="82"/>
      <c r="C71" s="82"/>
      <c r="D71" s="82"/>
      <c r="E71" s="82"/>
      <c r="F71" s="82"/>
      <c r="G71" s="82"/>
      <c r="H71" s="82"/>
      <c r="I71" s="82"/>
      <c r="J71" s="82"/>
      <c r="K71" s="82"/>
      <c r="L71" s="82"/>
      <c r="M71" s="82"/>
      <c r="N71" s="82"/>
      <c r="O71" s="82"/>
      <c r="P71" s="82"/>
      <c r="Q71" s="82"/>
      <c r="R71" s="82"/>
      <c r="S71" s="82"/>
      <c r="T71" s="44"/>
      <c r="U71" s="44"/>
      <c r="V71" s="44"/>
      <c r="W71" s="44"/>
      <c r="X71" s="44"/>
      <c r="Y71" s="44"/>
      <c r="Z71" s="44"/>
      <c r="AA71" s="47">
        <f t="shared" si="12"/>
        <v>68</v>
      </c>
      <c r="AB71" s="48">
        <f t="shared" si="10"/>
        <v>-40</v>
      </c>
      <c r="AC71" s="62">
        <f t="shared" si="11"/>
        <v>264</v>
      </c>
      <c r="AD71" s="63">
        <f t="shared" si="13"/>
        <v>-10000</v>
      </c>
      <c r="AE71" s="44"/>
      <c r="AF71" s="44"/>
      <c r="AG71" s="44"/>
      <c r="AH71" s="44"/>
      <c r="AI71" s="44"/>
      <c r="AJ71" s="44"/>
      <c r="AK71" s="44"/>
      <c r="AL71" s="44"/>
      <c r="AM71" s="44"/>
      <c r="AN71" s="44"/>
    </row>
    <row r="72" spans="1:40" ht="13.5" customHeight="1">
      <c r="A72" s="82"/>
      <c r="B72" s="82"/>
      <c r="C72" s="82"/>
      <c r="D72" s="82"/>
      <c r="E72" s="82"/>
      <c r="F72" s="82"/>
      <c r="G72" s="82"/>
      <c r="H72" s="82"/>
      <c r="I72" s="82"/>
      <c r="J72" s="82"/>
      <c r="K72" s="82"/>
      <c r="L72" s="82"/>
      <c r="M72" s="82"/>
      <c r="N72" s="82"/>
      <c r="O72" s="82"/>
      <c r="P72" s="82"/>
      <c r="Q72" s="82"/>
      <c r="R72" s="82"/>
      <c r="S72" s="82"/>
      <c r="T72" s="44"/>
      <c r="U72" s="44"/>
      <c r="V72" s="44"/>
      <c r="W72" s="44"/>
      <c r="X72" s="44"/>
      <c r="Y72" s="44"/>
      <c r="Z72" s="44"/>
      <c r="AA72" s="47">
        <f t="shared" si="12"/>
        <v>69</v>
      </c>
      <c r="AB72" s="48">
        <f t="shared" si="10"/>
        <v>-45</v>
      </c>
      <c r="AC72" s="62">
        <f t="shared" si="11"/>
        <v>267</v>
      </c>
      <c r="AD72" s="63">
        <f t="shared" si="13"/>
        <v>-10000</v>
      </c>
      <c r="AE72" s="44"/>
      <c r="AF72" s="44"/>
      <c r="AG72" s="44"/>
      <c r="AH72" s="44"/>
      <c r="AI72" s="44"/>
      <c r="AJ72" s="44"/>
      <c r="AK72" s="44"/>
      <c r="AL72" s="44"/>
      <c r="AM72" s="44"/>
      <c r="AN72" s="44"/>
    </row>
    <row r="73" spans="1:40" ht="13.5" customHeight="1">
      <c r="A73" s="82"/>
      <c r="B73" s="82"/>
      <c r="C73" s="82"/>
      <c r="D73" s="82"/>
      <c r="E73" s="82"/>
      <c r="F73" s="82"/>
      <c r="G73" s="82"/>
      <c r="H73" s="82"/>
      <c r="I73" s="82"/>
      <c r="J73" s="82"/>
      <c r="K73" s="82"/>
      <c r="L73" s="82"/>
      <c r="M73" s="82"/>
      <c r="N73" s="82"/>
      <c r="O73" s="82"/>
      <c r="P73" s="82"/>
      <c r="Q73" s="82"/>
      <c r="R73" s="82"/>
      <c r="S73" s="82"/>
      <c r="T73" s="44"/>
      <c r="U73" s="44"/>
      <c r="V73" s="44"/>
      <c r="W73" s="44"/>
      <c r="X73" s="44"/>
      <c r="Y73" s="44"/>
      <c r="Z73" s="44"/>
      <c r="AA73" s="47">
        <f t="shared" si="12"/>
        <v>70</v>
      </c>
      <c r="AB73" s="48">
        <f t="shared" si="10"/>
        <v>-50</v>
      </c>
      <c r="AC73" s="62">
        <f t="shared" si="11"/>
        <v>270</v>
      </c>
      <c r="AD73" s="63">
        <f t="shared" si="13"/>
        <v>-10000</v>
      </c>
      <c r="AE73" s="44"/>
      <c r="AF73" s="44"/>
      <c r="AG73" s="44"/>
      <c r="AH73" s="44"/>
      <c r="AI73" s="44"/>
      <c r="AJ73" s="44"/>
      <c r="AK73" s="44"/>
      <c r="AL73" s="44"/>
      <c r="AM73" s="44"/>
      <c r="AN73" s="44"/>
    </row>
    <row r="74" spans="1:40" ht="13.5" customHeight="1">
      <c r="A74" s="82"/>
      <c r="B74" s="82"/>
      <c r="C74" s="82"/>
      <c r="D74" s="82"/>
      <c r="E74" s="82"/>
      <c r="F74" s="82"/>
      <c r="G74" s="82"/>
      <c r="H74" s="82"/>
      <c r="I74" s="82"/>
      <c r="J74" s="82"/>
      <c r="K74" s="82"/>
      <c r="L74" s="82"/>
      <c r="M74" s="82"/>
      <c r="N74" s="82"/>
      <c r="O74" s="82"/>
      <c r="P74" s="82"/>
      <c r="Q74" s="82"/>
      <c r="R74" s="82"/>
      <c r="S74" s="82"/>
      <c r="T74" s="44"/>
      <c r="U74" s="44"/>
      <c r="V74" s="44"/>
      <c r="W74" s="44"/>
      <c r="X74" s="44"/>
      <c r="Y74" s="44"/>
      <c r="Z74" s="44"/>
      <c r="AA74" s="47">
        <f t="shared" si="12"/>
        <v>71</v>
      </c>
      <c r="AB74" s="48">
        <f t="shared" si="10"/>
        <v>-55</v>
      </c>
      <c r="AC74" s="62">
        <f t="shared" si="11"/>
        <v>273</v>
      </c>
      <c r="AD74" s="63">
        <f t="shared" si="13"/>
        <v>-10000</v>
      </c>
      <c r="AE74" s="44"/>
      <c r="AF74" s="44"/>
      <c r="AG74" s="44"/>
      <c r="AH74" s="44"/>
      <c r="AI74" s="44"/>
      <c r="AJ74" s="44"/>
      <c r="AK74" s="44"/>
      <c r="AL74" s="44"/>
      <c r="AM74" s="44"/>
      <c r="AN74" s="44"/>
    </row>
    <row r="75" spans="1:40" ht="13.5" customHeight="1">
      <c r="A75" s="82"/>
      <c r="B75" s="82"/>
      <c r="C75" s="82"/>
      <c r="D75" s="82"/>
      <c r="E75" s="82"/>
      <c r="F75" s="82"/>
      <c r="G75" s="82"/>
      <c r="H75" s="82"/>
      <c r="I75" s="82"/>
      <c r="J75" s="82"/>
      <c r="K75" s="82"/>
      <c r="L75" s="82"/>
      <c r="M75" s="82"/>
      <c r="N75" s="82"/>
      <c r="O75" s="82"/>
      <c r="P75" s="82"/>
      <c r="Q75" s="82"/>
      <c r="R75" s="82"/>
      <c r="S75" s="82"/>
      <c r="T75" s="44"/>
      <c r="U75" s="44"/>
      <c r="V75" s="44"/>
      <c r="W75" s="44"/>
      <c r="X75" s="44"/>
      <c r="Y75" s="44"/>
      <c r="Z75" s="44"/>
      <c r="AA75" s="47">
        <f t="shared" si="12"/>
        <v>72</v>
      </c>
      <c r="AB75" s="48">
        <f t="shared" si="10"/>
        <v>-60</v>
      </c>
      <c r="AC75" s="62">
        <f t="shared" si="11"/>
        <v>276</v>
      </c>
      <c r="AD75" s="63">
        <f t="shared" si="13"/>
        <v>-10000</v>
      </c>
      <c r="AE75" s="44"/>
      <c r="AF75" s="44"/>
      <c r="AG75" s="44"/>
      <c r="AH75" s="44"/>
      <c r="AI75" s="44"/>
      <c r="AJ75" s="44"/>
      <c r="AK75" s="44"/>
      <c r="AL75" s="44"/>
      <c r="AM75" s="44"/>
      <c r="AN75" s="44"/>
    </row>
    <row r="76" spans="1:40" ht="13.5" customHeight="1">
      <c r="A76" s="82"/>
      <c r="B76" s="82"/>
      <c r="C76" s="82"/>
      <c r="D76" s="82"/>
      <c r="E76" s="82"/>
      <c r="F76" s="82"/>
      <c r="G76" s="82"/>
      <c r="H76" s="82"/>
      <c r="I76" s="82"/>
      <c r="J76" s="82"/>
      <c r="K76" s="82"/>
      <c r="L76" s="82"/>
      <c r="M76" s="82"/>
      <c r="N76" s="82"/>
      <c r="O76" s="82"/>
      <c r="P76" s="82"/>
      <c r="Q76" s="82"/>
      <c r="R76" s="82"/>
      <c r="S76" s="82"/>
      <c r="T76" s="44"/>
      <c r="U76" s="44"/>
      <c r="V76" s="44"/>
      <c r="W76" s="44"/>
      <c r="X76" s="44"/>
      <c r="Y76" s="44"/>
      <c r="Z76" s="44"/>
      <c r="AA76" s="47">
        <f t="shared" si="12"/>
        <v>73</v>
      </c>
      <c r="AB76" s="48">
        <f t="shared" si="10"/>
        <v>-65</v>
      </c>
      <c r="AC76" s="62">
        <f t="shared" si="11"/>
        <v>279</v>
      </c>
      <c r="AD76" s="63">
        <f t="shared" si="13"/>
        <v>-10000</v>
      </c>
      <c r="AE76" s="44"/>
      <c r="AF76" s="44"/>
      <c r="AG76" s="44"/>
      <c r="AH76" s="44"/>
      <c r="AI76" s="44"/>
      <c r="AJ76" s="44"/>
      <c r="AK76" s="44"/>
      <c r="AL76" s="44"/>
      <c r="AM76" s="44"/>
      <c r="AN76" s="44"/>
    </row>
    <row r="77" spans="1:40" ht="13.5" customHeight="1">
      <c r="A77" s="82"/>
      <c r="B77" s="82"/>
      <c r="C77" s="82"/>
      <c r="D77" s="82"/>
      <c r="E77" s="82"/>
      <c r="F77" s="82"/>
      <c r="G77" s="82"/>
      <c r="H77" s="82"/>
      <c r="I77" s="82"/>
      <c r="J77" s="82"/>
      <c r="K77" s="82"/>
      <c r="L77" s="82"/>
      <c r="M77" s="82"/>
      <c r="N77" s="82"/>
      <c r="O77" s="82"/>
      <c r="P77" s="82"/>
      <c r="Q77" s="82"/>
      <c r="R77" s="82"/>
      <c r="S77" s="82"/>
      <c r="T77" s="44"/>
      <c r="U77" s="44"/>
      <c r="V77" s="44"/>
      <c r="W77" s="44"/>
      <c r="X77" s="44"/>
      <c r="Y77" s="44"/>
      <c r="Z77" s="44"/>
      <c r="AA77" s="47">
        <f t="shared" si="12"/>
        <v>74</v>
      </c>
      <c r="AB77" s="48">
        <f t="shared" si="10"/>
        <v>-70</v>
      </c>
      <c r="AC77" s="62">
        <f t="shared" si="11"/>
        <v>282</v>
      </c>
      <c r="AD77" s="63">
        <f t="shared" si="13"/>
        <v>-10000</v>
      </c>
      <c r="AE77" s="44"/>
      <c r="AF77" s="44"/>
      <c r="AG77" s="44"/>
      <c r="AH77" s="44"/>
      <c r="AI77" s="44"/>
      <c r="AJ77" s="44"/>
      <c r="AK77" s="44"/>
      <c r="AL77" s="44"/>
      <c r="AM77" s="44"/>
      <c r="AN77" s="44"/>
    </row>
    <row r="78" spans="1:40" ht="13.5" customHeight="1">
      <c r="A78" s="82"/>
      <c r="B78" s="82"/>
      <c r="C78" s="82"/>
      <c r="D78" s="82"/>
      <c r="E78" s="82"/>
      <c r="F78" s="82"/>
      <c r="G78" s="82"/>
      <c r="H78" s="82"/>
      <c r="I78" s="82"/>
      <c r="J78" s="82"/>
      <c r="K78" s="82"/>
      <c r="L78" s="82"/>
      <c r="M78" s="82"/>
      <c r="N78" s="82"/>
      <c r="O78" s="82"/>
      <c r="P78" s="82"/>
      <c r="Q78" s="82"/>
      <c r="R78" s="82"/>
      <c r="S78" s="82"/>
      <c r="T78" s="44"/>
      <c r="U78" s="44"/>
      <c r="V78" s="44"/>
      <c r="W78" s="44"/>
      <c r="X78" s="44"/>
      <c r="Y78" s="44"/>
      <c r="Z78" s="44"/>
      <c r="AA78" s="47">
        <f t="shared" si="12"/>
        <v>75</v>
      </c>
      <c r="AB78" s="48">
        <f t="shared" si="10"/>
        <v>-75</v>
      </c>
      <c r="AC78" s="62">
        <f t="shared" si="11"/>
        <v>285</v>
      </c>
      <c r="AD78" s="63">
        <f t="shared" si="13"/>
        <v>-10000</v>
      </c>
      <c r="AE78" s="44"/>
      <c r="AF78" s="44"/>
      <c r="AG78" s="44"/>
      <c r="AH78" s="44"/>
      <c r="AI78" s="44"/>
      <c r="AJ78" s="44"/>
      <c r="AK78" s="44"/>
      <c r="AL78" s="44"/>
      <c r="AM78" s="44"/>
      <c r="AN78" s="44"/>
    </row>
    <row r="79" spans="1:40" ht="13.5" customHeight="1">
      <c r="A79" s="82"/>
      <c r="B79" s="82"/>
      <c r="C79" s="82"/>
      <c r="D79" s="82"/>
      <c r="E79" s="82"/>
      <c r="F79" s="82"/>
      <c r="G79" s="82"/>
      <c r="H79" s="82"/>
      <c r="I79" s="82"/>
      <c r="J79" s="82"/>
      <c r="K79" s="82"/>
      <c r="L79" s="82"/>
      <c r="M79" s="82"/>
      <c r="N79" s="82"/>
      <c r="O79" s="82"/>
      <c r="P79" s="82"/>
      <c r="Q79" s="82"/>
      <c r="R79" s="82"/>
      <c r="S79" s="82"/>
      <c r="T79" s="44"/>
      <c r="U79" s="44"/>
      <c r="V79" s="44"/>
      <c r="W79" s="44"/>
      <c r="X79" s="44"/>
      <c r="Y79" s="44"/>
      <c r="Z79" s="44"/>
      <c r="AA79" s="47">
        <f t="shared" si="12"/>
        <v>76</v>
      </c>
      <c r="AB79" s="48">
        <f t="shared" si="10"/>
        <v>-80</v>
      </c>
      <c r="AC79" s="62">
        <f t="shared" si="11"/>
        <v>288</v>
      </c>
      <c r="AD79" s="63">
        <f t="shared" si="13"/>
        <v>-10000</v>
      </c>
      <c r="AE79" s="44"/>
      <c r="AF79" s="44"/>
      <c r="AG79" s="44"/>
      <c r="AH79" s="44"/>
      <c r="AI79" s="44"/>
      <c r="AJ79" s="44"/>
      <c r="AK79" s="44"/>
      <c r="AL79" s="44"/>
      <c r="AM79" s="44"/>
      <c r="AN79" s="44"/>
    </row>
    <row r="80" spans="1:40" ht="13.5" customHeight="1">
      <c r="A80" s="82"/>
      <c r="B80" s="82"/>
      <c r="C80" s="82"/>
      <c r="D80" s="82"/>
      <c r="E80" s="82"/>
      <c r="F80" s="82"/>
      <c r="G80" s="82"/>
      <c r="H80" s="82"/>
      <c r="I80" s="82"/>
      <c r="J80" s="82"/>
      <c r="K80" s="82"/>
      <c r="L80" s="82"/>
      <c r="M80" s="82"/>
      <c r="N80" s="82"/>
      <c r="O80" s="82"/>
      <c r="P80" s="82"/>
      <c r="Q80" s="82"/>
      <c r="R80" s="82"/>
      <c r="S80" s="82"/>
      <c r="T80" s="44"/>
      <c r="U80" s="44"/>
      <c r="V80" s="44"/>
      <c r="W80" s="44"/>
      <c r="X80" s="44"/>
      <c r="Y80" s="44"/>
      <c r="Z80" s="44"/>
      <c r="AA80" s="47">
        <f t="shared" si="12"/>
        <v>77</v>
      </c>
      <c r="AB80" s="48">
        <f t="shared" si="10"/>
        <v>-85</v>
      </c>
      <c r="AC80" s="62">
        <f t="shared" si="11"/>
        <v>291</v>
      </c>
      <c r="AD80" s="63">
        <f t="shared" si="13"/>
        <v>-10000</v>
      </c>
      <c r="AE80" s="44"/>
      <c r="AF80" s="44"/>
      <c r="AG80" s="44"/>
      <c r="AH80" s="44"/>
      <c r="AI80" s="44"/>
      <c r="AJ80" s="44"/>
      <c r="AK80" s="44"/>
      <c r="AL80" s="44"/>
      <c r="AM80" s="44"/>
      <c r="AN80" s="44"/>
    </row>
    <row r="81" spans="1:40" ht="13.5" customHeight="1">
      <c r="A81" s="82"/>
      <c r="B81" s="82"/>
      <c r="C81" s="82"/>
      <c r="D81" s="82"/>
      <c r="E81" s="82"/>
      <c r="F81" s="82"/>
      <c r="G81" s="82"/>
      <c r="H81" s="82"/>
      <c r="I81" s="82"/>
      <c r="J81" s="82"/>
      <c r="K81" s="82"/>
      <c r="L81" s="82"/>
      <c r="M81" s="82"/>
      <c r="N81" s="82"/>
      <c r="O81" s="82"/>
      <c r="P81" s="82"/>
      <c r="Q81" s="82"/>
      <c r="R81" s="82"/>
      <c r="S81" s="82"/>
      <c r="T81" s="44"/>
      <c r="U81" s="44"/>
      <c r="V81" s="44"/>
      <c r="W81" s="44"/>
      <c r="X81" s="44"/>
      <c r="Y81" s="44"/>
      <c r="Z81" s="44"/>
      <c r="AA81" s="47">
        <f t="shared" si="12"/>
        <v>78</v>
      </c>
      <c r="AB81" s="48">
        <f t="shared" si="10"/>
        <v>-90</v>
      </c>
      <c r="AC81" s="62">
        <f t="shared" si="11"/>
        <v>294</v>
      </c>
      <c r="AD81" s="63">
        <f t="shared" si="13"/>
        <v>-10000</v>
      </c>
      <c r="AE81" s="44"/>
      <c r="AF81" s="44"/>
      <c r="AG81" s="44"/>
      <c r="AH81" s="44"/>
      <c r="AI81" s="44"/>
      <c r="AJ81" s="44"/>
      <c r="AK81" s="44"/>
      <c r="AL81" s="44"/>
      <c r="AM81" s="44"/>
      <c r="AN81" s="44"/>
    </row>
    <row r="82" spans="1:40" ht="13.5" customHeight="1">
      <c r="A82" s="82"/>
      <c r="B82" s="82"/>
      <c r="C82" s="82"/>
      <c r="D82" s="82"/>
      <c r="E82" s="82"/>
      <c r="F82" s="82"/>
      <c r="G82" s="82"/>
      <c r="H82" s="82"/>
      <c r="I82" s="82"/>
      <c r="J82" s="82"/>
      <c r="K82" s="82"/>
      <c r="L82" s="82"/>
      <c r="M82" s="82"/>
      <c r="N82" s="82"/>
      <c r="O82" s="82"/>
      <c r="P82" s="82"/>
      <c r="Q82" s="82"/>
      <c r="R82" s="82"/>
      <c r="S82" s="82"/>
      <c r="T82" s="44"/>
      <c r="U82" s="44"/>
      <c r="V82" s="44"/>
      <c r="W82" s="44"/>
      <c r="X82" s="44"/>
      <c r="Y82" s="44"/>
      <c r="Z82" s="44"/>
      <c r="AA82" s="47">
        <f t="shared" si="12"/>
        <v>79</v>
      </c>
      <c r="AB82" s="48">
        <f t="shared" si="10"/>
        <v>-95</v>
      </c>
      <c r="AC82" s="62">
        <f t="shared" si="11"/>
        <v>297</v>
      </c>
      <c r="AD82" s="63">
        <f t="shared" si="13"/>
        <v>-10000</v>
      </c>
      <c r="AE82" s="44"/>
      <c r="AF82" s="44"/>
      <c r="AG82" s="44"/>
      <c r="AH82" s="44"/>
      <c r="AI82" s="44"/>
      <c r="AJ82" s="44"/>
      <c r="AK82" s="44"/>
      <c r="AL82" s="44"/>
      <c r="AM82" s="44"/>
      <c r="AN82" s="44"/>
    </row>
    <row r="83" spans="1:40" ht="13.5" customHeight="1">
      <c r="A83" s="82"/>
      <c r="B83" s="82"/>
      <c r="C83" s="82"/>
      <c r="D83" s="82"/>
      <c r="E83" s="82"/>
      <c r="F83" s="82"/>
      <c r="G83" s="82"/>
      <c r="H83" s="82"/>
      <c r="I83" s="82"/>
      <c r="J83" s="82"/>
      <c r="K83" s="82"/>
      <c r="L83" s="82"/>
      <c r="M83" s="82"/>
      <c r="N83" s="82"/>
      <c r="O83" s="82"/>
      <c r="P83" s="82"/>
      <c r="Q83" s="82"/>
      <c r="R83" s="82"/>
      <c r="S83" s="82"/>
      <c r="T83" s="44"/>
      <c r="U83" s="44"/>
      <c r="V83" s="44"/>
      <c r="W83" s="44"/>
      <c r="X83" s="44"/>
      <c r="Y83" s="44"/>
      <c r="Z83" s="44"/>
      <c r="AA83" s="47">
        <f t="shared" si="12"/>
        <v>80</v>
      </c>
      <c r="AB83" s="48">
        <f t="shared" si="10"/>
        <v>-100</v>
      </c>
      <c r="AC83" s="62">
        <f t="shared" si="11"/>
        <v>300</v>
      </c>
      <c r="AD83" s="63">
        <f t="shared" si="13"/>
        <v>-10000</v>
      </c>
      <c r="AE83" s="44"/>
      <c r="AF83" s="44"/>
      <c r="AG83" s="44"/>
      <c r="AH83" s="44"/>
      <c r="AI83" s="44"/>
      <c r="AJ83" s="44"/>
      <c r="AK83" s="44"/>
      <c r="AL83" s="44"/>
      <c r="AM83" s="44"/>
      <c r="AN83" s="44"/>
    </row>
    <row r="84" spans="1:40" ht="13.5" customHeight="1">
      <c r="A84" s="82"/>
      <c r="B84" s="82"/>
      <c r="C84" s="82"/>
      <c r="D84" s="82"/>
      <c r="E84" s="82"/>
      <c r="F84" s="82"/>
      <c r="G84" s="82"/>
      <c r="H84" s="82"/>
      <c r="I84" s="82"/>
      <c r="J84" s="82"/>
      <c r="K84" s="82"/>
      <c r="L84" s="82"/>
      <c r="M84" s="82"/>
      <c r="N84" s="82"/>
      <c r="O84" s="82"/>
      <c r="P84" s="82"/>
      <c r="Q84" s="82"/>
      <c r="R84" s="82"/>
      <c r="S84" s="82"/>
      <c r="T84" s="44"/>
      <c r="U84" s="44"/>
      <c r="V84" s="44"/>
      <c r="W84" s="44"/>
      <c r="X84" s="44"/>
      <c r="Y84" s="44"/>
      <c r="Z84" s="44"/>
      <c r="AA84" s="47">
        <f t="shared" si="12"/>
        <v>81</v>
      </c>
      <c r="AB84" s="48">
        <f t="shared" si="10"/>
        <v>-105</v>
      </c>
      <c r="AC84" s="62">
        <f t="shared" si="11"/>
        <v>303</v>
      </c>
      <c r="AD84" s="63">
        <f t="shared" si="13"/>
        <v>-10000</v>
      </c>
      <c r="AE84" s="44"/>
      <c r="AF84" s="44"/>
      <c r="AG84" s="44"/>
      <c r="AH84" s="44"/>
      <c r="AI84" s="44"/>
      <c r="AJ84" s="44"/>
      <c r="AK84" s="44"/>
      <c r="AL84" s="44"/>
      <c r="AM84" s="44"/>
      <c r="AN84" s="44"/>
    </row>
    <row r="85" spans="1:40" ht="13.5" customHeight="1">
      <c r="A85" s="82"/>
      <c r="B85" s="82"/>
      <c r="C85" s="82"/>
      <c r="D85" s="82"/>
      <c r="E85" s="82"/>
      <c r="F85" s="82"/>
      <c r="G85" s="82"/>
      <c r="H85" s="82"/>
      <c r="I85" s="82"/>
      <c r="J85" s="82"/>
      <c r="K85" s="82"/>
      <c r="L85" s="82"/>
      <c r="M85" s="82"/>
      <c r="N85" s="82"/>
      <c r="O85" s="82"/>
      <c r="P85" s="82"/>
      <c r="Q85" s="82"/>
      <c r="R85" s="82"/>
      <c r="S85" s="82"/>
      <c r="T85" s="44"/>
      <c r="U85" s="44"/>
      <c r="V85" s="44"/>
      <c r="W85" s="44"/>
      <c r="X85" s="44"/>
      <c r="Y85" s="44"/>
      <c r="Z85" s="44"/>
      <c r="AA85" s="47">
        <f t="shared" si="12"/>
        <v>82</v>
      </c>
      <c r="AB85" s="48">
        <f t="shared" si="10"/>
        <v>-110</v>
      </c>
      <c r="AC85" s="62">
        <f t="shared" si="11"/>
        <v>306</v>
      </c>
      <c r="AD85" s="63">
        <f t="shared" si="13"/>
        <v>-10000</v>
      </c>
      <c r="AE85" s="44"/>
      <c r="AF85" s="44"/>
      <c r="AG85" s="44"/>
      <c r="AH85" s="44"/>
      <c r="AI85" s="44"/>
      <c r="AJ85" s="44"/>
      <c r="AK85" s="44"/>
      <c r="AL85" s="44"/>
      <c r="AM85" s="44"/>
      <c r="AN85" s="44"/>
    </row>
    <row r="86" spans="1:40" ht="13.5" customHeight="1">
      <c r="A86" s="82"/>
      <c r="B86" s="82"/>
      <c r="C86" s="82"/>
      <c r="D86" s="82"/>
      <c r="E86" s="82"/>
      <c r="F86" s="82"/>
      <c r="G86" s="82"/>
      <c r="H86" s="82"/>
      <c r="I86" s="82"/>
      <c r="J86" s="82"/>
      <c r="K86" s="82"/>
      <c r="L86" s="82"/>
      <c r="M86" s="82"/>
      <c r="N86" s="82"/>
      <c r="O86" s="82"/>
      <c r="P86" s="82"/>
      <c r="Q86" s="82"/>
      <c r="R86" s="82"/>
      <c r="S86" s="82"/>
      <c r="T86" s="44"/>
      <c r="U86" s="44"/>
      <c r="V86" s="44"/>
      <c r="W86" s="44"/>
      <c r="X86" s="44"/>
      <c r="Y86" s="44"/>
      <c r="Z86" s="44"/>
      <c r="AA86" s="47">
        <f t="shared" si="12"/>
        <v>83</v>
      </c>
      <c r="AB86" s="48">
        <f t="shared" si="10"/>
        <v>-115</v>
      </c>
      <c r="AC86" s="62">
        <f t="shared" si="11"/>
        <v>309</v>
      </c>
      <c r="AD86" s="63">
        <f t="shared" si="13"/>
        <v>-10000</v>
      </c>
      <c r="AE86" s="44"/>
      <c r="AF86" s="44"/>
      <c r="AG86" s="44"/>
      <c r="AH86" s="44"/>
      <c r="AI86" s="44"/>
      <c r="AJ86" s="44"/>
      <c r="AK86" s="44"/>
      <c r="AL86" s="44"/>
      <c r="AM86" s="44"/>
      <c r="AN86" s="44"/>
    </row>
    <row r="87" spans="1:40" ht="13.5" customHeight="1">
      <c r="A87" s="82"/>
      <c r="B87" s="82"/>
      <c r="C87" s="82"/>
      <c r="D87" s="82"/>
      <c r="E87" s="82"/>
      <c r="F87" s="82"/>
      <c r="G87" s="82"/>
      <c r="H87" s="82"/>
      <c r="I87" s="82"/>
      <c r="J87" s="82"/>
      <c r="K87" s="82"/>
      <c r="L87" s="82"/>
      <c r="M87" s="82"/>
      <c r="N87" s="82"/>
      <c r="O87" s="82"/>
      <c r="P87" s="82"/>
      <c r="Q87" s="82"/>
      <c r="R87" s="82"/>
      <c r="S87" s="82"/>
      <c r="T87" s="44"/>
      <c r="U87" s="44"/>
      <c r="V87" s="44"/>
      <c r="W87" s="44"/>
      <c r="X87" s="44"/>
      <c r="Y87" s="44"/>
      <c r="Z87" s="44"/>
      <c r="AA87" s="47">
        <f t="shared" si="12"/>
        <v>84</v>
      </c>
      <c r="AB87" s="48">
        <f t="shared" si="10"/>
        <v>-120</v>
      </c>
      <c r="AC87" s="62">
        <f t="shared" si="11"/>
        <v>312</v>
      </c>
      <c r="AD87" s="63">
        <f t="shared" si="13"/>
        <v>-10000</v>
      </c>
      <c r="AE87" s="44"/>
      <c r="AF87" s="44"/>
      <c r="AG87" s="44"/>
      <c r="AH87" s="44"/>
      <c r="AI87" s="44"/>
      <c r="AJ87" s="44"/>
      <c r="AK87" s="44"/>
      <c r="AL87" s="44"/>
      <c r="AM87" s="44"/>
      <c r="AN87" s="44"/>
    </row>
    <row r="88" spans="1:40" ht="13.5" customHeight="1">
      <c r="A88" s="82"/>
      <c r="B88" s="82"/>
      <c r="C88" s="82"/>
      <c r="D88" s="82"/>
      <c r="E88" s="82"/>
      <c r="F88" s="82"/>
      <c r="G88" s="82"/>
      <c r="H88" s="82"/>
      <c r="I88" s="82"/>
      <c r="J88" s="82"/>
      <c r="K88" s="82"/>
      <c r="L88" s="82"/>
      <c r="M88" s="82"/>
      <c r="N88" s="82"/>
      <c r="O88" s="82"/>
      <c r="P88" s="82"/>
      <c r="Q88" s="82"/>
      <c r="R88" s="82"/>
      <c r="S88" s="82"/>
      <c r="T88" s="44"/>
      <c r="U88" s="44"/>
      <c r="V88" s="44"/>
      <c r="W88" s="44"/>
      <c r="X88" s="44"/>
      <c r="Y88" s="44"/>
      <c r="Z88" s="44"/>
      <c r="AA88" s="47">
        <f t="shared" si="12"/>
        <v>85</v>
      </c>
      <c r="AB88" s="48">
        <f t="shared" si="10"/>
        <v>-125</v>
      </c>
      <c r="AC88" s="62">
        <f t="shared" si="11"/>
        <v>315</v>
      </c>
      <c r="AD88" s="63">
        <f t="shared" si="13"/>
        <v>-10000</v>
      </c>
      <c r="AE88" s="44"/>
      <c r="AF88" s="44"/>
      <c r="AG88" s="44"/>
      <c r="AH88" s="44"/>
      <c r="AI88" s="44"/>
      <c r="AJ88" s="44"/>
      <c r="AK88" s="44"/>
      <c r="AL88" s="44"/>
      <c r="AM88" s="44"/>
      <c r="AN88" s="44"/>
    </row>
    <row r="89" spans="1:40" ht="13.5" customHeight="1">
      <c r="A89" s="82"/>
      <c r="B89" s="82"/>
      <c r="C89" s="82"/>
      <c r="D89" s="82"/>
      <c r="E89" s="82"/>
      <c r="F89" s="82"/>
      <c r="G89" s="82"/>
      <c r="H89" s="82"/>
      <c r="I89" s="82"/>
      <c r="J89" s="82"/>
      <c r="K89" s="82"/>
      <c r="L89" s="82"/>
      <c r="M89" s="82"/>
      <c r="N89" s="82"/>
      <c r="O89" s="82"/>
      <c r="P89" s="82"/>
      <c r="Q89" s="82"/>
      <c r="R89" s="82"/>
      <c r="S89" s="82"/>
      <c r="T89" s="44"/>
      <c r="U89" s="44"/>
      <c r="V89" s="44"/>
      <c r="W89" s="44"/>
      <c r="X89" s="44"/>
      <c r="Y89" s="44"/>
      <c r="Z89" s="44"/>
      <c r="AA89" s="47">
        <f t="shared" si="12"/>
        <v>86</v>
      </c>
      <c r="AB89" s="48">
        <f t="shared" si="10"/>
        <v>-130</v>
      </c>
      <c r="AC89" s="62">
        <f t="shared" si="11"/>
        <v>318</v>
      </c>
      <c r="AD89" s="63">
        <f t="shared" si="13"/>
        <v>-10000</v>
      </c>
      <c r="AE89" s="44"/>
      <c r="AF89" s="44"/>
      <c r="AG89" s="44"/>
      <c r="AH89" s="44"/>
      <c r="AI89" s="44"/>
      <c r="AJ89" s="44"/>
      <c r="AK89" s="44"/>
      <c r="AL89" s="44"/>
      <c r="AM89" s="44"/>
      <c r="AN89" s="44"/>
    </row>
    <row r="90" spans="1:40" ht="13.5" customHeight="1">
      <c r="A90" s="82"/>
      <c r="B90" s="82"/>
      <c r="C90" s="82"/>
      <c r="D90" s="82"/>
      <c r="E90" s="82"/>
      <c r="F90" s="82"/>
      <c r="G90" s="82"/>
      <c r="H90" s="82"/>
      <c r="I90" s="82"/>
      <c r="J90" s="82"/>
      <c r="K90" s="82"/>
      <c r="L90" s="82"/>
      <c r="M90" s="82"/>
      <c r="N90" s="82"/>
      <c r="O90" s="82"/>
      <c r="P90" s="82"/>
      <c r="Q90" s="82"/>
      <c r="R90" s="82"/>
      <c r="S90" s="82"/>
      <c r="T90" s="44"/>
      <c r="U90" s="44"/>
      <c r="V90" s="44"/>
      <c r="W90" s="44"/>
      <c r="X90" s="44"/>
      <c r="Y90" s="44"/>
      <c r="Z90" s="44"/>
      <c r="AA90" s="47">
        <f t="shared" si="12"/>
        <v>87</v>
      </c>
      <c r="AB90" s="48">
        <f t="shared" si="10"/>
        <v>-135</v>
      </c>
      <c r="AC90" s="62">
        <f t="shared" si="11"/>
        <v>321</v>
      </c>
      <c r="AD90" s="63">
        <f t="shared" si="13"/>
        <v>-10000</v>
      </c>
      <c r="AE90" s="44"/>
      <c r="AF90" s="44"/>
      <c r="AG90" s="44"/>
      <c r="AH90" s="44"/>
      <c r="AI90" s="44"/>
      <c r="AJ90" s="44"/>
      <c r="AK90" s="44"/>
      <c r="AL90" s="44"/>
      <c r="AM90" s="44"/>
      <c r="AN90" s="44"/>
    </row>
    <row r="91" spans="1:40" ht="13.5" customHeight="1">
      <c r="A91" s="82"/>
      <c r="B91" s="82"/>
      <c r="C91" s="82"/>
      <c r="D91" s="82"/>
      <c r="E91" s="82"/>
      <c r="F91" s="82"/>
      <c r="G91" s="82"/>
      <c r="H91" s="82"/>
      <c r="I91" s="82"/>
      <c r="J91" s="82"/>
      <c r="K91" s="82"/>
      <c r="L91" s="82"/>
      <c r="M91" s="82"/>
      <c r="N91" s="82"/>
      <c r="O91" s="82"/>
      <c r="P91" s="82"/>
      <c r="Q91" s="82"/>
      <c r="R91" s="82"/>
      <c r="S91" s="82"/>
      <c r="T91" s="44"/>
      <c r="U91" s="44"/>
      <c r="V91" s="44"/>
      <c r="W91" s="44"/>
      <c r="X91" s="44"/>
      <c r="Y91" s="44"/>
      <c r="Z91" s="44"/>
      <c r="AA91" s="47">
        <f t="shared" si="12"/>
        <v>88</v>
      </c>
      <c r="AB91" s="48">
        <f t="shared" si="10"/>
        <v>-140</v>
      </c>
      <c r="AC91" s="62">
        <f t="shared" si="11"/>
        <v>324</v>
      </c>
      <c r="AD91" s="63">
        <f t="shared" si="13"/>
        <v>-10000</v>
      </c>
      <c r="AE91" s="44"/>
      <c r="AF91" s="44"/>
      <c r="AG91" s="44"/>
      <c r="AH91" s="44"/>
      <c r="AI91" s="44"/>
      <c r="AJ91" s="44"/>
      <c r="AK91" s="44"/>
      <c r="AL91" s="44"/>
      <c r="AM91" s="44"/>
      <c r="AN91" s="44"/>
    </row>
    <row r="92" spans="1:40" ht="13.5" customHeight="1">
      <c r="A92" s="82"/>
      <c r="B92" s="82"/>
      <c r="C92" s="82"/>
      <c r="D92" s="82"/>
      <c r="E92" s="82"/>
      <c r="F92" s="82"/>
      <c r="G92" s="82"/>
      <c r="H92" s="82"/>
      <c r="I92" s="82"/>
      <c r="J92" s="82"/>
      <c r="K92" s="82"/>
      <c r="L92" s="82"/>
      <c r="M92" s="82"/>
      <c r="N92" s="82"/>
      <c r="O92" s="82"/>
      <c r="P92" s="82"/>
      <c r="Q92" s="82"/>
      <c r="R92" s="82"/>
      <c r="S92" s="82"/>
      <c r="T92" s="44"/>
      <c r="U92" s="44"/>
      <c r="V92" s="44"/>
      <c r="W92" s="44"/>
      <c r="X92" s="44"/>
      <c r="Y92" s="44"/>
      <c r="Z92" s="44"/>
      <c r="AA92" s="47">
        <f t="shared" si="12"/>
        <v>89</v>
      </c>
      <c r="AB92" s="48">
        <f t="shared" si="10"/>
        <v>-145</v>
      </c>
      <c r="AC92" s="62">
        <f t="shared" si="11"/>
        <v>327</v>
      </c>
      <c r="AD92" s="63">
        <f t="shared" si="13"/>
        <v>-10000</v>
      </c>
      <c r="AE92" s="44"/>
      <c r="AF92" s="44"/>
      <c r="AG92" s="44"/>
      <c r="AH92" s="44"/>
      <c r="AI92" s="44"/>
      <c r="AJ92" s="44"/>
      <c r="AK92" s="44"/>
      <c r="AL92" s="44"/>
      <c r="AM92" s="44"/>
      <c r="AN92" s="44"/>
    </row>
    <row r="93" spans="1:40" ht="13.5" customHeight="1">
      <c r="A93" s="82"/>
      <c r="B93" s="82"/>
      <c r="C93" s="82"/>
      <c r="D93" s="82"/>
      <c r="E93" s="82"/>
      <c r="F93" s="82"/>
      <c r="G93" s="82"/>
      <c r="H93" s="82"/>
      <c r="I93" s="82"/>
      <c r="J93" s="82"/>
      <c r="K93" s="82"/>
      <c r="L93" s="82"/>
      <c r="M93" s="82"/>
      <c r="N93" s="82"/>
      <c r="O93" s="82"/>
      <c r="P93" s="82"/>
      <c r="Q93" s="82"/>
      <c r="R93" s="82"/>
      <c r="S93" s="82"/>
      <c r="T93" s="44"/>
      <c r="U93" s="44"/>
      <c r="V93" s="44"/>
      <c r="W93" s="44"/>
      <c r="X93" s="44"/>
      <c r="Y93" s="44"/>
      <c r="Z93" s="44"/>
      <c r="AA93" s="47">
        <f t="shared" si="12"/>
        <v>90</v>
      </c>
      <c r="AB93" s="48">
        <f t="shared" si="10"/>
        <v>-150</v>
      </c>
      <c r="AC93" s="62">
        <f t="shared" si="11"/>
        <v>330</v>
      </c>
      <c r="AD93" s="63">
        <f t="shared" si="13"/>
        <v>-10000</v>
      </c>
      <c r="AE93" s="44"/>
      <c r="AF93" s="44"/>
      <c r="AG93" s="44"/>
      <c r="AH93" s="44"/>
      <c r="AI93" s="44"/>
      <c r="AJ93" s="44"/>
      <c r="AK93" s="44"/>
      <c r="AL93" s="44"/>
      <c r="AM93" s="44"/>
      <c r="AN93" s="44"/>
    </row>
    <row r="94" spans="1:40" ht="13.5" customHeight="1">
      <c r="A94" s="82"/>
      <c r="B94" s="82"/>
      <c r="C94" s="82"/>
      <c r="D94" s="82"/>
      <c r="E94" s="82"/>
      <c r="F94" s="82"/>
      <c r="G94" s="82"/>
      <c r="H94" s="82"/>
      <c r="I94" s="82"/>
      <c r="J94" s="82"/>
      <c r="K94" s="82"/>
      <c r="L94" s="82"/>
      <c r="M94" s="82"/>
      <c r="N94" s="82"/>
      <c r="O94" s="82"/>
      <c r="P94" s="82"/>
      <c r="Q94" s="82"/>
      <c r="R94" s="82"/>
      <c r="S94" s="82"/>
      <c r="T94" s="44"/>
      <c r="U94" s="44"/>
      <c r="V94" s="44"/>
      <c r="W94" s="44"/>
      <c r="X94" s="44"/>
      <c r="Y94" s="44"/>
      <c r="Z94" s="44"/>
      <c r="AA94" s="47">
        <f t="shared" si="12"/>
        <v>91</v>
      </c>
      <c r="AB94" s="48">
        <f t="shared" si="10"/>
        <v>-155</v>
      </c>
      <c r="AC94" s="62">
        <f t="shared" si="11"/>
        <v>333</v>
      </c>
      <c r="AD94" s="63">
        <f t="shared" si="13"/>
        <v>-10000</v>
      </c>
      <c r="AE94" s="44"/>
      <c r="AF94" s="44"/>
      <c r="AG94" s="44"/>
      <c r="AH94" s="44"/>
      <c r="AI94" s="44"/>
      <c r="AJ94" s="44"/>
      <c r="AK94" s="44"/>
      <c r="AL94" s="44"/>
      <c r="AM94" s="44"/>
      <c r="AN94" s="44"/>
    </row>
    <row r="95" spans="1:40" ht="13.5" customHeight="1">
      <c r="A95" s="82"/>
      <c r="B95" s="82"/>
      <c r="C95" s="82"/>
      <c r="D95" s="82"/>
      <c r="E95" s="82"/>
      <c r="F95" s="82"/>
      <c r="G95" s="82"/>
      <c r="H95" s="82"/>
      <c r="I95" s="82"/>
      <c r="J95" s="82"/>
      <c r="K95" s="82"/>
      <c r="L95" s="82"/>
      <c r="M95" s="82"/>
      <c r="N95" s="82"/>
      <c r="O95" s="82"/>
      <c r="P95" s="82"/>
      <c r="Q95" s="82"/>
      <c r="R95" s="82"/>
      <c r="S95" s="82"/>
      <c r="T95" s="44"/>
      <c r="U95" s="44"/>
      <c r="V95" s="44"/>
      <c r="W95" s="44"/>
      <c r="X95" s="44"/>
      <c r="Y95" s="44"/>
      <c r="Z95" s="44"/>
      <c r="AA95" s="47">
        <f t="shared" si="12"/>
        <v>92</v>
      </c>
      <c r="AB95" s="48">
        <f t="shared" si="10"/>
        <v>-160</v>
      </c>
      <c r="AC95" s="62">
        <f t="shared" si="11"/>
        <v>336</v>
      </c>
      <c r="AD95" s="63">
        <f t="shared" si="13"/>
        <v>-10000</v>
      </c>
      <c r="AE95" s="44"/>
      <c r="AF95" s="44"/>
      <c r="AG95" s="44"/>
      <c r="AH95" s="44"/>
      <c r="AI95" s="44"/>
      <c r="AJ95" s="44"/>
      <c r="AK95" s="44"/>
      <c r="AL95" s="44"/>
      <c r="AM95" s="44"/>
      <c r="AN95" s="44"/>
    </row>
    <row r="96" spans="1:40" ht="13.5" customHeight="1">
      <c r="A96" s="82"/>
      <c r="B96" s="82"/>
      <c r="C96" s="82"/>
      <c r="D96" s="82"/>
      <c r="E96" s="82"/>
      <c r="F96" s="82"/>
      <c r="G96" s="82"/>
      <c r="H96" s="82"/>
      <c r="I96" s="82"/>
      <c r="J96" s="82"/>
      <c r="K96" s="82"/>
      <c r="L96" s="82"/>
      <c r="M96" s="82"/>
      <c r="N96" s="82"/>
      <c r="O96" s="82"/>
      <c r="P96" s="82"/>
      <c r="Q96" s="82"/>
      <c r="R96" s="82"/>
      <c r="S96" s="82"/>
      <c r="T96" s="44"/>
      <c r="U96" s="44"/>
      <c r="V96" s="44"/>
      <c r="W96" s="44"/>
      <c r="X96" s="44"/>
      <c r="Y96" s="44"/>
      <c r="Z96" s="44"/>
      <c r="AA96" s="47">
        <f t="shared" si="12"/>
        <v>93</v>
      </c>
      <c r="AB96" s="48">
        <f t="shared" si="10"/>
        <v>-165</v>
      </c>
      <c r="AC96" s="62">
        <f t="shared" si="11"/>
        <v>339</v>
      </c>
      <c r="AD96" s="63">
        <f t="shared" si="13"/>
        <v>-10000</v>
      </c>
      <c r="AE96" s="44"/>
      <c r="AF96" s="44"/>
      <c r="AG96" s="44"/>
      <c r="AH96" s="44"/>
      <c r="AI96" s="44"/>
      <c r="AJ96" s="44"/>
      <c r="AK96" s="44"/>
      <c r="AL96" s="44"/>
      <c r="AM96" s="44"/>
      <c r="AN96" s="44"/>
    </row>
    <row r="97" spans="1:40" ht="13.5" customHeight="1">
      <c r="A97" s="82"/>
      <c r="B97" s="82"/>
      <c r="C97" s="82"/>
      <c r="D97" s="82"/>
      <c r="E97" s="82"/>
      <c r="F97" s="82"/>
      <c r="G97" s="82"/>
      <c r="H97" s="82"/>
      <c r="I97" s="82"/>
      <c r="J97" s="82"/>
      <c r="K97" s="82"/>
      <c r="L97" s="82"/>
      <c r="M97" s="82"/>
      <c r="N97" s="82"/>
      <c r="O97" s="82"/>
      <c r="P97" s="82"/>
      <c r="Q97" s="82"/>
      <c r="R97" s="82"/>
      <c r="S97" s="82"/>
      <c r="T97" s="44"/>
      <c r="U97" s="44"/>
      <c r="V97" s="44"/>
      <c r="W97" s="44"/>
      <c r="X97" s="44"/>
      <c r="Y97" s="44"/>
      <c r="Z97" s="44"/>
      <c r="AA97" s="47">
        <f t="shared" si="12"/>
        <v>94</v>
      </c>
      <c r="AB97" s="48">
        <f t="shared" si="10"/>
        <v>-170</v>
      </c>
      <c r="AC97" s="62">
        <f t="shared" si="11"/>
        <v>342</v>
      </c>
      <c r="AD97" s="63">
        <f t="shared" si="13"/>
        <v>-10000</v>
      </c>
      <c r="AE97" s="44"/>
      <c r="AF97" s="44"/>
      <c r="AG97" s="44"/>
      <c r="AH97" s="44"/>
      <c r="AI97" s="44"/>
      <c r="AJ97" s="44"/>
      <c r="AK97" s="44"/>
      <c r="AL97" s="44"/>
      <c r="AM97" s="44"/>
      <c r="AN97" s="44"/>
    </row>
    <row r="98" spans="1:40" ht="13.5" customHeight="1">
      <c r="A98" s="82"/>
      <c r="B98" s="82"/>
      <c r="C98" s="82"/>
      <c r="D98" s="82"/>
      <c r="E98" s="82"/>
      <c r="F98" s="82"/>
      <c r="G98" s="82"/>
      <c r="H98" s="82"/>
      <c r="I98" s="82"/>
      <c r="J98" s="82"/>
      <c r="K98" s="82"/>
      <c r="L98" s="82"/>
      <c r="M98" s="82"/>
      <c r="N98" s="82"/>
      <c r="O98" s="82"/>
      <c r="P98" s="82"/>
      <c r="Q98" s="82"/>
      <c r="R98" s="82"/>
      <c r="S98" s="82"/>
      <c r="T98" s="44"/>
      <c r="U98" s="44"/>
      <c r="V98" s="44"/>
      <c r="W98" s="44"/>
      <c r="X98" s="44"/>
      <c r="Y98" s="44"/>
      <c r="Z98" s="44"/>
      <c r="AA98" s="47">
        <f t="shared" si="12"/>
        <v>95</v>
      </c>
      <c r="AB98" s="48">
        <f t="shared" si="10"/>
        <v>-175</v>
      </c>
      <c r="AC98" s="62">
        <f t="shared" si="11"/>
        <v>345</v>
      </c>
      <c r="AD98" s="63">
        <f t="shared" si="13"/>
        <v>-10000</v>
      </c>
      <c r="AE98" s="44"/>
      <c r="AF98" s="44"/>
      <c r="AG98" s="44"/>
      <c r="AH98" s="44"/>
      <c r="AI98" s="44"/>
      <c r="AJ98" s="44"/>
      <c r="AK98" s="44"/>
      <c r="AL98" s="44"/>
      <c r="AM98" s="44"/>
      <c r="AN98" s="44"/>
    </row>
    <row r="99" spans="1:40" ht="13.5" customHeight="1">
      <c r="A99" s="82"/>
      <c r="B99" s="82"/>
      <c r="C99" s="82"/>
      <c r="D99" s="82"/>
      <c r="E99" s="82"/>
      <c r="F99" s="82"/>
      <c r="G99" s="82"/>
      <c r="H99" s="82"/>
      <c r="I99" s="82"/>
      <c r="J99" s="82"/>
      <c r="K99" s="82"/>
      <c r="L99" s="82"/>
      <c r="M99" s="82"/>
      <c r="N99" s="82"/>
      <c r="O99" s="82"/>
      <c r="P99" s="82"/>
      <c r="Q99" s="82"/>
      <c r="R99" s="82"/>
      <c r="S99" s="82"/>
      <c r="T99" s="44"/>
      <c r="U99" s="44"/>
      <c r="V99" s="44"/>
      <c r="W99" s="44"/>
      <c r="X99" s="44"/>
      <c r="Y99" s="44"/>
      <c r="Z99" s="44"/>
      <c r="AA99" s="47">
        <f t="shared" si="12"/>
        <v>96</v>
      </c>
      <c r="AB99" s="48">
        <f>300-5*AA99</f>
        <v>-180</v>
      </c>
      <c r="AC99" s="62">
        <f t="shared" si="11"/>
        <v>348</v>
      </c>
      <c r="AD99" s="63">
        <f t="shared" si="13"/>
        <v>-10000</v>
      </c>
      <c r="AE99" s="44"/>
      <c r="AF99" s="44"/>
      <c r="AG99" s="44"/>
      <c r="AH99" s="44"/>
      <c r="AI99" s="44"/>
      <c r="AJ99" s="44"/>
      <c r="AK99" s="44"/>
      <c r="AL99" s="44"/>
      <c r="AM99" s="44"/>
      <c r="AN99" s="44"/>
    </row>
    <row r="100" spans="1:40" ht="13.5" customHeight="1">
      <c r="A100" s="82"/>
      <c r="B100" s="82"/>
      <c r="C100" s="82"/>
      <c r="D100" s="82"/>
      <c r="E100" s="82"/>
      <c r="F100" s="82"/>
      <c r="G100" s="82"/>
      <c r="H100" s="82"/>
      <c r="I100" s="82"/>
      <c r="J100" s="82"/>
      <c r="K100" s="82"/>
      <c r="L100" s="82"/>
      <c r="M100" s="82"/>
      <c r="N100" s="82"/>
      <c r="O100" s="82"/>
      <c r="P100" s="82"/>
      <c r="Q100" s="82"/>
      <c r="R100" s="82"/>
      <c r="S100" s="82"/>
      <c r="T100" s="44"/>
      <c r="U100" s="44"/>
      <c r="V100" s="44"/>
      <c r="W100" s="44"/>
      <c r="X100" s="44"/>
      <c r="Y100" s="44"/>
      <c r="Z100" s="44"/>
      <c r="AA100" s="47">
        <f t="shared" si="12"/>
        <v>97</v>
      </c>
      <c r="AB100" s="48">
        <f>300-5*AA100</f>
        <v>-185</v>
      </c>
      <c r="AC100" s="62">
        <f t="shared" si="11"/>
        <v>351</v>
      </c>
      <c r="AD100" s="63">
        <f t="shared" si="13"/>
        <v>-10000</v>
      </c>
      <c r="AE100" s="44"/>
      <c r="AF100" s="44"/>
      <c r="AG100" s="44"/>
      <c r="AH100" s="44"/>
      <c r="AI100" s="44"/>
      <c r="AJ100" s="44"/>
      <c r="AK100" s="44"/>
      <c r="AL100" s="44"/>
      <c r="AM100" s="44"/>
      <c r="AN100" s="44"/>
    </row>
    <row r="101" spans="1:40" ht="13.5" customHeight="1">
      <c r="A101" s="82"/>
      <c r="B101" s="82"/>
      <c r="C101" s="82"/>
      <c r="D101" s="82"/>
      <c r="E101" s="82"/>
      <c r="F101" s="82"/>
      <c r="G101" s="82"/>
      <c r="H101" s="82"/>
      <c r="I101" s="82"/>
      <c r="J101" s="82"/>
      <c r="K101" s="82"/>
      <c r="L101" s="82"/>
      <c r="M101" s="82"/>
      <c r="N101" s="82"/>
      <c r="O101" s="82"/>
      <c r="P101" s="82"/>
      <c r="Q101" s="82"/>
      <c r="R101" s="82"/>
      <c r="S101" s="82"/>
      <c r="T101" s="44"/>
      <c r="U101" s="44"/>
      <c r="V101" s="44"/>
      <c r="W101" s="44"/>
      <c r="X101" s="44"/>
      <c r="Y101" s="44"/>
      <c r="Z101" s="44"/>
      <c r="AA101" s="47">
        <f t="shared" si="12"/>
        <v>98</v>
      </c>
      <c r="AB101" s="48">
        <f>300-5*AA101</f>
        <v>-190</v>
      </c>
      <c r="AC101" s="62">
        <f t="shared" si="11"/>
        <v>354</v>
      </c>
      <c r="AD101" s="63">
        <f t="shared" si="13"/>
        <v>-10000</v>
      </c>
      <c r="AE101" s="44"/>
      <c r="AF101" s="44"/>
      <c r="AG101" s="44"/>
      <c r="AH101" s="44"/>
      <c r="AI101" s="44"/>
      <c r="AJ101" s="44"/>
      <c r="AK101" s="44"/>
      <c r="AL101" s="44"/>
      <c r="AM101" s="44"/>
      <c r="AN101" s="44"/>
    </row>
    <row r="102" spans="1:40" ht="13.5" customHeight="1">
      <c r="A102" s="82"/>
      <c r="B102" s="82"/>
      <c r="C102" s="82"/>
      <c r="D102" s="82"/>
      <c r="E102" s="82"/>
      <c r="F102" s="82"/>
      <c r="G102" s="82"/>
      <c r="H102" s="82"/>
      <c r="I102" s="82"/>
      <c r="J102" s="82"/>
      <c r="K102" s="82"/>
      <c r="L102" s="82"/>
      <c r="M102" s="82"/>
      <c r="N102" s="82"/>
      <c r="O102" s="82"/>
      <c r="P102" s="82"/>
      <c r="Q102" s="82"/>
      <c r="R102" s="82"/>
      <c r="S102" s="82"/>
      <c r="T102" s="44"/>
      <c r="U102" s="44"/>
      <c r="V102" s="44"/>
      <c r="W102" s="44"/>
      <c r="X102" s="44"/>
      <c r="Y102" s="44"/>
      <c r="Z102" s="44"/>
      <c r="AA102" s="47">
        <f t="shared" si="12"/>
        <v>99</v>
      </c>
      <c r="AB102" s="48">
        <f>300-5*AA102</f>
        <v>-195</v>
      </c>
      <c r="AC102" s="62">
        <f t="shared" si="11"/>
        <v>357</v>
      </c>
      <c r="AD102" s="63">
        <f t="shared" si="13"/>
        <v>-10000</v>
      </c>
      <c r="AE102" s="44"/>
      <c r="AF102" s="44"/>
      <c r="AG102" s="44"/>
      <c r="AH102" s="44"/>
      <c r="AI102" s="44"/>
      <c r="AJ102" s="44"/>
      <c r="AK102" s="44"/>
      <c r="AL102" s="44"/>
      <c r="AM102" s="44"/>
      <c r="AN102" s="44"/>
    </row>
    <row r="103" spans="1:40" ht="13.5" customHeight="1">
      <c r="A103" s="82"/>
      <c r="B103" s="82"/>
      <c r="C103" s="82"/>
      <c r="D103" s="82"/>
      <c r="E103" s="82"/>
      <c r="F103" s="82"/>
      <c r="G103" s="82"/>
      <c r="H103" s="82"/>
      <c r="I103" s="82"/>
      <c r="J103" s="82"/>
      <c r="K103" s="82"/>
      <c r="L103" s="82"/>
      <c r="M103" s="82"/>
      <c r="N103" s="82"/>
      <c r="O103" s="82"/>
      <c r="P103" s="82"/>
      <c r="Q103" s="82"/>
      <c r="R103" s="82"/>
      <c r="S103" s="82"/>
      <c r="T103" s="44"/>
      <c r="U103" s="44"/>
      <c r="V103" s="44"/>
      <c r="W103" s="44"/>
      <c r="X103" s="44"/>
      <c r="Y103" s="44"/>
      <c r="Z103" s="44"/>
      <c r="AA103" s="44"/>
      <c r="AB103" s="44"/>
      <c r="AC103" s="44"/>
      <c r="AD103" s="44"/>
      <c r="AE103" s="44"/>
      <c r="AF103" s="44"/>
      <c r="AG103" s="44"/>
      <c r="AH103" s="44"/>
      <c r="AI103" s="44"/>
      <c r="AJ103" s="44"/>
      <c r="AK103" s="44"/>
      <c r="AL103" s="44"/>
      <c r="AM103" s="44"/>
      <c r="AN103" s="44"/>
    </row>
    <row r="104" spans="1:40" ht="13.5" customHeight="1">
      <c r="A104" s="82"/>
      <c r="B104" s="82"/>
      <c r="C104" s="82"/>
      <c r="D104" s="82"/>
      <c r="E104" s="82"/>
      <c r="F104" s="82"/>
      <c r="G104" s="82"/>
      <c r="H104" s="82"/>
      <c r="I104" s="82"/>
      <c r="J104" s="82"/>
      <c r="K104" s="82"/>
      <c r="L104" s="82"/>
      <c r="M104" s="82"/>
      <c r="N104" s="82"/>
      <c r="O104" s="82"/>
      <c r="P104" s="82"/>
      <c r="Q104" s="82"/>
      <c r="R104" s="82"/>
      <c r="S104" s="82"/>
      <c r="T104" s="44"/>
      <c r="U104" s="44"/>
      <c r="V104" s="44"/>
      <c r="W104" s="44"/>
      <c r="X104" s="44"/>
      <c r="Y104" s="44"/>
      <c r="Z104" s="44"/>
      <c r="AA104" s="44"/>
      <c r="AB104" s="44"/>
      <c r="AC104" s="44"/>
      <c r="AD104" s="44"/>
      <c r="AE104" s="44"/>
      <c r="AF104" s="44"/>
      <c r="AG104" s="44"/>
      <c r="AH104" s="44"/>
      <c r="AI104" s="44"/>
      <c r="AJ104" s="44"/>
      <c r="AK104" s="44"/>
      <c r="AL104" s="44"/>
      <c r="AM104" s="44"/>
      <c r="AN104" s="44"/>
    </row>
    <row r="105" spans="1:40" ht="13.5" customHeight="1">
      <c r="A105" s="82"/>
      <c r="B105" s="82"/>
      <c r="C105" s="82"/>
      <c r="D105" s="82"/>
      <c r="E105" s="82"/>
      <c r="F105" s="82"/>
      <c r="G105" s="82"/>
      <c r="H105" s="82"/>
      <c r="I105" s="82"/>
      <c r="J105" s="82"/>
      <c r="K105" s="82"/>
      <c r="L105" s="82"/>
      <c r="M105" s="82"/>
      <c r="N105" s="82"/>
      <c r="O105" s="82"/>
      <c r="P105" s="82"/>
      <c r="Q105" s="82"/>
      <c r="R105" s="82"/>
      <c r="S105" s="82"/>
      <c r="T105" s="44"/>
      <c r="U105" s="44"/>
      <c r="V105" s="44"/>
      <c r="W105" s="44"/>
      <c r="X105" s="44"/>
      <c r="Y105" s="44"/>
      <c r="Z105" s="44"/>
      <c r="AA105" s="44"/>
      <c r="AB105" s="44"/>
      <c r="AC105" s="44"/>
      <c r="AD105" s="44"/>
      <c r="AE105" s="44"/>
      <c r="AF105" s="44"/>
      <c r="AG105" s="44"/>
      <c r="AH105" s="44"/>
      <c r="AI105" s="44"/>
      <c r="AJ105" s="44"/>
      <c r="AK105" s="44"/>
      <c r="AL105" s="44"/>
      <c r="AM105" s="44"/>
      <c r="AN105" s="44"/>
    </row>
    <row r="106" spans="1:40" ht="13.5" customHeight="1">
      <c r="A106" s="82"/>
      <c r="B106" s="82"/>
      <c r="C106" s="82"/>
      <c r="D106" s="82"/>
      <c r="E106" s="82"/>
      <c r="F106" s="82"/>
      <c r="G106" s="82"/>
      <c r="H106" s="82"/>
      <c r="I106" s="82"/>
      <c r="J106" s="82"/>
      <c r="K106" s="82"/>
      <c r="L106" s="82"/>
      <c r="M106" s="82"/>
      <c r="N106" s="82"/>
      <c r="O106" s="82"/>
      <c r="P106" s="82"/>
      <c r="Q106" s="82"/>
      <c r="R106" s="82"/>
      <c r="S106" s="82"/>
      <c r="T106" s="44"/>
      <c r="U106" s="44"/>
      <c r="V106" s="44"/>
      <c r="W106" s="44"/>
      <c r="X106" s="44"/>
      <c r="Y106" s="44"/>
      <c r="Z106" s="44"/>
      <c r="AA106" s="44"/>
      <c r="AB106" s="44"/>
      <c r="AC106" s="44"/>
      <c r="AD106" s="44"/>
      <c r="AE106" s="44"/>
      <c r="AF106" s="44"/>
      <c r="AG106" s="44"/>
      <c r="AH106" s="44"/>
      <c r="AI106" s="44"/>
      <c r="AJ106" s="44"/>
      <c r="AK106" s="44"/>
      <c r="AL106" s="44"/>
      <c r="AM106" s="44"/>
      <c r="AN106" s="44"/>
    </row>
    <row r="107" spans="1:40" ht="13.5" customHeight="1">
      <c r="A107" s="82"/>
      <c r="B107" s="82"/>
      <c r="C107" s="82"/>
      <c r="D107" s="82"/>
      <c r="E107" s="82"/>
      <c r="F107" s="82"/>
      <c r="G107" s="82"/>
      <c r="H107" s="82"/>
      <c r="I107" s="82"/>
      <c r="J107" s="82"/>
      <c r="K107" s="82"/>
      <c r="L107" s="82"/>
      <c r="M107" s="82"/>
      <c r="N107" s="82"/>
      <c r="O107" s="82"/>
      <c r="P107" s="82"/>
      <c r="Q107" s="82"/>
      <c r="R107" s="82"/>
      <c r="S107" s="82"/>
      <c r="T107" s="44"/>
      <c r="U107" s="44"/>
      <c r="V107" s="44"/>
      <c r="W107" s="44"/>
      <c r="X107" s="44"/>
      <c r="Y107" s="44"/>
      <c r="Z107" s="44"/>
      <c r="AA107" s="44"/>
      <c r="AB107" s="44"/>
      <c r="AC107" s="44"/>
      <c r="AD107" s="44"/>
      <c r="AE107" s="44"/>
      <c r="AF107" s="44"/>
      <c r="AG107" s="44"/>
      <c r="AH107" s="44"/>
      <c r="AI107" s="44"/>
      <c r="AJ107" s="44"/>
      <c r="AK107" s="44"/>
      <c r="AL107" s="44"/>
      <c r="AM107" s="44"/>
      <c r="AN107" s="44"/>
    </row>
    <row r="108" spans="1:40" ht="13.5" customHeight="1">
      <c r="A108" s="82"/>
      <c r="B108" s="82"/>
      <c r="C108" s="82"/>
      <c r="D108" s="82"/>
      <c r="E108" s="82"/>
      <c r="F108" s="82"/>
      <c r="G108" s="82"/>
      <c r="H108" s="82"/>
      <c r="I108" s="82"/>
      <c r="J108" s="82"/>
      <c r="K108" s="82"/>
      <c r="L108" s="82"/>
      <c r="M108" s="82"/>
      <c r="N108" s="82"/>
      <c r="O108" s="82"/>
      <c r="P108" s="82"/>
      <c r="Q108" s="82"/>
      <c r="R108" s="82"/>
      <c r="S108" s="82"/>
      <c r="T108" s="44"/>
      <c r="U108" s="44"/>
      <c r="V108" s="44"/>
      <c r="W108" s="44"/>
      <c r="X108" s="44"/>
      <c r="Y108" s="44"/>
      <c r="Z108" s="44"/>
      <c r="AA108" s="44"/>
      <c r="AB108" s="44"/>
      <c r="AC108" s="44"/>
      <c r="AD108" s="44"/>
      <c r="AE108" s="44"/>
      <c r="AF108" s="44"/>
      <c r="AG108" s="44"/>
      <c r="AH108" s="44"/>
      <c r="AI108" s="44"/>
      <c r="AJ108" s="44"/>
      <c r="AK108" s="44"/>
      <c r="AL108" s="44"/>
      <c r="AM108" s="44"/>
      <c r="AN108" s="44"/>
    </row>
    <row r="109" spans="1:40" ht="13.5" customHeight="1">
      <c r="A109" s="82"/>
      <c r="B109" s="82"/>
      <c r="C109" s="82"/>
      <c r="D109" s="82"/>
      <c r="E109" s="82"/>
      <c r="F109" s="82"/>
      <c r="G109" s="82"/>
      <c r="H109" s="82"/>
      <c r="I109" s="82"/>
      <c r="J109" s="82"/>
      <c r="K109" s="82"/>
      <c r="L109" s="82"/>
      <c r="M109" s="82"/>
      <c r="N109" s="82"/>
      <c r="O109" s="82"/>
      <c r="P109" s="82"/>
      <c r="Q109" s="82"/>
      <c r="R109" s="82"/>
      <c r="S109" s="82"/>
      <c r="T109" s="44"/>
      <c r="U109" s="44"/>
      <c r="V109" s="44"/>
      <c r="W109" s="44"/>
      <c r="X109" s="44"/>
      <c r="Y109" s="44"/>
      <c r="Z109" s="44"/>
      <c r="AA109" s="44"/>
      <c r="AB109" s="44"/>
      <c r="AC109" s="44"/>
      <c r="AD109" s="44"/>
      <c r="AE109" s="44"/>
      <c r="AF109" s="44"/>
      <c r="AG109" s="44"/>
      <c r="AH109" s="44"/>
      <c r="AI109" s="44"/>
      <c r="AJ109" s="44"/>
      <c r="AK109" s="44"/>
      <c r="AL109" s="44"/>
      <c r="AM109" s="44"/>
      <c r="AN109" s="44"/>
    </row>
    <row r="110" spans="1:40" ht="13.5" customHeight="1">
      <c r="A110" s="82"/>
      <c r="B110" s="82"/>
      <c r="C110" s="82"/>
      <c r="D110" s="82"/>
      <c r="E110" s="82"/>
      <c r="F110" s="82"/>
      <c r="G110" s="82"/>
      <c r="H110" s="82"/>
      <c r="I110" s="82"/>
      <c r="J110" s="82"/>
      <c r="K110" s="82"/>
      <c r="L110" s="82"/>
      <c r="M110" s="82"/>
      <c r="N110" s="82"/>
      <c r="O110" s="82"/>
      <c r="P110" s="82"/>
      <c r="Q110" s="82"/>
      <c r="R110" s="82"/>
      <c r="S110" s="82"/>
      <c r="T110" s="44"/>
      <c r="U110" s="44"/>
      <c r="V110" s="44"/>
      <c r="W110" s="44"/>
      <c r="X110" s="44"/>
      <c r="Y110" s="44"/>
      <c r="Z110" s="44"/>
      <c r="AA110" s="44"/>
      <c r="AB110" s="44"/>
      <c r="AC110" s="44"/>
      <c r="AD110" s="44"/>
      <c r="AE110" s="44"/>
      <c r="AF110" s="44"/>
      <c r="AG110" s="44"/>
      <c r="AH110" s="44"/>
      <c r="AI110" s="44"/>
      <c r="AJ110" s="44"/>
      <c r="AK110" s="44"/>
      <c r="AL110" s="44"/>
      <c r="AM110" s="44"/>
      <c r="AN110" s="44"/>
    </row>
    <row r="111" spans="1:40" ht="13.5" customHeight="1">
      <c r="A111" s="82"/>
      <c r="B111" s="82"/>
      <c r="C111" s="82"/>
      <c r="D111" s="82"/>
      <c r="E111" s="82"/>
      <c r="F111" s="82"/>
      <c r="G111" s="82"/>
      <c r="H111" s="82"/>
      <c r="I111" s="82"/>
      <c r="J111" s="82"/>
      <c r="K111" s="82"/>
      <c r="L111" s="82"/>
      <c r="M111" s="82"/>
      <c r="N111" s="82"/>
      <c r="O111" s="82"/>
      <c r="P111" s="82"/>
      <c r="Q111" s="82"/>
      <c r="R111" s="82"/>
      <c r="S111" s="82"/>
      <c r="T111" s="44"/>
      <c r="U111" s="44"/>
      <c r="V111" s="44"/>
      <c r="W111" s="44"/>
      <c r="X111" s="44"/>
      <c r="Y111" s="44"/>
      <c r="Z111" s="44"/>
      <c r="AA111" s="44"/>
      <c r="AB111" s="44"/>
      <c r="AC111" s="44"/>
      <c r="AD111" s="44"/>
      <c r="AE111" s="44"/>
      <c r="AF111" s="44"/>
      <c r="AG111" s="44"/>
      <c r="AH111" s="44"/>
      <c r="AI111" s="44"/>
      <c r="AJ111" s="44"/>
      <c r="AK111" s="44"/>
      <c r="AL111" s="44"/>
      <c r="AM111" s="44"/>
      <c r="AN111" s="44"/>
    </row>
    <row r="112" spans="1:40" ht="13.5" customHeight="1">
      <c r="A112" s="82"/>
      <c r="B112" s="82"/>
      <c r="C112" s="82"/>
      <c r="D112" s="82"/>
      <c r="E112" s="82"/>
      <c r="F112" s="82"/>
      <c r="G112" s="82"/>
      <c r="H112" s="82"/>
      <c r="I112" s="82"/>
      <c r="J112" s="82"/>
      <c r="K112" s="82"/>
      <c r="L112" s="82"/>
      <c r="M112" s="82"/>
      <c r="N112" s="82"/>
      <c r="O112" s="82"/>
      <c r="P112" s="82"/>
      <c r="Q112" s="82"/>
      <c r="R112" s="82"/>
      <c r="S112" s="82"/>
      <c r="T112" s="3"/>
      <c r="U112" s="3"/>
      <c r="V112" s="3"/>
      <c r="W112" s="3"/>
      <c r="X112" s="3"/>
      <c r="Y112" s="3"/>
      <c r="Z112" s="3"/>
      <c r="AA112" s="3"/>
      <c r="AB112" s="3"/>
      <c r="AC112" s="3"/>
      <c r="AD112" s="3"/>
      <c r="AE112" s="3"/>
      <c r="AF112" s="3"/>
      <c r="AG112" s="3"/>
      <c r="AH112" s="3"/>
      <c r="AI112" s="3"/>
      <c r="AJ112" s="3"/>
      <c r="AK112" s="3"/>
      <c r="AL112" s="3"/>
      <c r="AM112" s="3"/>
      <c r="AN112" s="3"/>
    </row>
    <row r="113" spans="1:40" ht="13.5" customHeight="1">
      <c r="A113" s="82"/>
      <c r="B113" s="82"/>
      <c r="C113" s="82"/>
      <c r="D113" s="82"/>
      <c r="E113" s="82"/>
      <c r="F113" s="82"/>
      <c r="G113" s="82"/>
      <c r="H113" s="82"/>
      <c r="I113" s="82"/>
      <c r="J113" s="82"/>
      <c r="K113" s="82"/>
      <c r="L113" s="82"/>
      <c r="M113" s="82"/>
      <c r="N113" s="82"/>
      <c r="O113" s="82"/>
      <c r="P113" s="82"/>
      <c r="Q113" s="82"/>
      <c r="R113" s="82"/>
      <c r="S113" s="82"/>
      <c r="T113" s="3"/>
      <c r="U113" s="3"/>
      <c r="V113" s="3"/>
      <c r="W113" s="3"/>
      <c r="X113" s="3"/>
      <c r="Y113" s="3"/>
      <c r="Z113" s="3"/>
      <c r="AA113" s="3"/>
      <c r="AB113" s="3"/>
      <c r="AC113" s="3"/>
      <c r="AD113" s="3"/>
      <c r="AE113" s="3"/>
      <c r="AF113" s="3"/>
      <c r="AG113" s="3"/>
      <c r="AH113" s="3"/>
      <c r="AI113" s="3"/>
      <c r="AJ113" s="3"/>
      <c r="AK113" s="3"/>
      <c r="AL113" s="3"/>
      <c r="AM113" s="3"/>
      <c r="AN113" s="3"/>
    </row>
    <row r="114" spans="1:40" ht="13.5" customHeight="1">
      <c r="A114" s="82"/>
      <c r="B114" s="82"/>
      <c r="C114" s="82"/>
      <c r="D114" s="82"/>
      <c r="E114" s="82"/>
      <c r="F114" s="82"/>
      <c r="G114" s="82"/>
      <c r="H114" s="82"/>
      <c r="I114" s="82"/>
      <c r="J114" s="82"/>
      <c r="K114" s="82"/>
      <c r="L114" s="82"/>
      <c r="M114" s="82"/>
      <c r="N114" s="82"/>
      <c r="O114" s="82"/>
      <c r="P114" s="82"/>
      <c r="Q114" s="82"/>
      <c r="R114" s="82"/>
      <c r="S114" s="82"/>
      <c r="T114" s="3"/>
      <c r="U114" s="3"/>
      <c r="V114" s="3"/>
      <c r="W114" s="3"/>
      <c r="X114" s="3"/>
      <c r="Y114" s="3"/>
      <c r="Z114" s="3"/>
      <c r="AA114" s="3"/>
      <c r="AB114" s="3"/>
      <c r="AC114" s="3"/>
      <c r="AD114" s="3"/>
      <c r="AE114" s="3"/>
      <c r="AF114" s="3"/>
      <c r="AG114" s="3"/>
      <c r="AH114" s="3"/>
      <c r="AI114" s="3"/>
      <c r="AJ114" s="3"/>
      <c r="AK114" s="3"/>
      <c r="AL114" s="3"/>
      <c r="AM114" s="3"/>
      <c r="AN114" s="3"/>
    </row>
    <row r="115" spans="1:40" ht="13.5" customHeight="1">
      <c r="A115" s="82"/>
      <c r="B115" s="82"/>
      <c r="C115" s="82"/>
      <c r="D115" s="82"/>
      <c r="E115" s="82"/>
      <c r="F115" s="82"/>
      <c r="G115" s="82"/>
      <c r="H115" s="82"/>
      <c r="I115" s="82"/>
      <c r="J115" s="82"/>
      <c r="K115" s="82"/>
      <c r="L115" s="82"/>
      <c r="M115" s="82"/>
      <c r="N115" s="82"/>
      <c r="O115" s="82"/>
      <c r="P115" s="82"/>
      <c r="Q115" s="82"/>
      <c r="R115" s="82"/>
      <c r="S115" s="82"/>
      <c r="T115" s="3"/>
      <c r="U115" s="3"/>
      <c r="V115" s="3"/>
      <c r="W115" s="3"/>
      <c r="X115" s="3"/>
      <c r="Y115" s="3"/>
      <c r="Z115" s="3"/>
      <c r="AA115" s="3"/>
      <c r="AB115" s="3"/>
      <c r="AC115" s="3"/>
      <c r="AD115" s="3"/>
      <c r="AE115" s="3"/>
      <c r="AF115" s="3"/>
      <c r="AG115" s="3"/>
      <c r="AH115" s="3"/>
      <c r="AI115" s="3"/>
      <c r="AJ115" s="3"/>
      <c r="AK115" s="3"/>
      <c r="AL115" s="3"/>
      <c r="AM115" s="3"/>
      <c r="AN115" s="3"/>
    </row>
    <row r="116" spans="1:40" ht="13.5" customHeight="1">
      <c r="A116" s="82"/>
      <c r="B116" s="82"/>
      <c r="C116" s="82"/>
      <c r="D116" s="82"/>
      <c r="E116" s="82"/>
      <c r="F116" s="82"/>
      <c r="G116" s="82"/>
      <c r="H116" s="82"/>
      <c r="I116" s="82"/>
      <c r="J116" s="82"/>
      <c r="K116" s="82"/>
      <c r="L116" s="82"/>
      <c r="M116" s="82"/>
      <c r="N116" s="82"/>
      <c r="O116" s="82"/>
      <c r="P116" s="82"/>
      <c r="Q116" s="82"/>
      <c r="R116" s="82"/>
      <c r="S116" s="82"/>
      <c r="T116" s="3"/>
      <c r="U116" s="3"/>
      <c r="V116" s="3"/>
      <c r="W116" s="3"/>
      <c r="X116" s="3"/>
      <c r="Y116" s="3"/>
      <c r="Z116" s="3"/>
      <c r="AA116" s="3"/>
      <c r="AB116" s="3"/>
      <c r="AC116" s="3"/>
      <c r="AD116" s="3"/>
      <c r="AE116" s="3"/>
      <c r="AF116" s="3"/>
      <c r="AG116" s="3"/>
      <c r="AH116" s="3"/>
      <c r="AI116" s="3"/>
      <c r="AJ116" s="3"/>
      <c r="AK116" s="3"/>
      <c r="AL116" s="3"/>
      <c r="AM116" s="3"/>
      <c r="AN116" s="3"/>
    </row>
    <row r="117" spans="1:40" ht="13.5" customHeight="1">
      <c r="A117" s="82"/>
      <c r="B117" s="82"/>
      <c r="C117" s="82"/>
      <c r="D117" s="82"/>
      <c r="E117" s="82"/>
      <c r="F117" s="82"/>
      <c r="G117" s="82"/>
      <c r="H117" s="82"/>
      <c r="I117" s="82"/>
      <c r="J117" s="82"/>
      <c r="K117" s="82"/>
      <c r="L117" s="82"/>
      <c r="M117" s="82"/>
      <c r="N117" s="82"/>
      <c r="O117" s="82"/>
      <c r="P117" s="82"/>
      <c r="Q117" s="82"/>
      <c r="R117" s="82"/>
      <c r="S117" s="82"/>
      <c r="T117" s="3"/>
      <c r="U117" s="3"/>
      <c r="V117" s="3"/>
      <c r="W117" s="3"/>
      <c r="X117" s="3"/>
      <c r="Y117" s="3"/>
      <c r="Z117" s="3"/>
      <c r="AA117" s="3"/>
      <c r="AB117" s="3"/>
      <c r="AC117" s="3"/>
      <c r="AD117" s="3"/>
      <c r="AE117" s="3"/>
      <c r="AF117" s="3"/>
      <c r="AG117" s="3"/>
      <c r="AH117" s="3"/>
      <c r="AI117" s="3"/>
      <c r="AJ117" s="3"/>
      <c r="AK117" s="3"/>
      <c r="AL117" s="3"/>
      <c r="AM117" s="3"/>
      <c r="AN117" s="3"/>
    </row>
    <row r="118" spans="1:40" ht="13.5" customHeight="1">
      <c r="A118" s="82"/>
      <c r="B118" s="82"/>
      <c r="C118" s="82"/>
      <c r="D118" s="82"/>
      <c r="E118" s="82"/>
      <c r="F118" s="82"/>
      <c r="G118" s="82"/>
      <c r="H118" s="82"/>
      <c r="I118" s="82"/>
      <c r="J118" s="82"/>
      <c r="K118" s="82"/>
      <c r="L118" s="82"/>
      <c r="M118" s="82"/>
      <c r="N118" s="82"/>
      <c r="O118" s="82"/>
      <c r="P118" s="82"/>
      <c r="Q118" s="82"/>
      <c r="R118" s="82"/>
      <c r="S118" s="82"/>
      <c r="T118" s="3"/>
      <c r="U118" s="3"/>
      <c r="V118" s="3"/>
      <c r="W118" s="3"/>
      <c r="X118" s="3"/>
      <c r="Y118" s="3"/>
      <c r="Z118" s="3"/>
      <c r="AA118" s="3"/>
      <c r="AB118" s="3"/>
      <c r="AC118" s="3"/>
      <c r="AD118" s="3"/>
      <c r="AE118" s="3"/>
      <c r="AF118" s="3"/>
      <c r="AG118" s="3"/>
      <c r="AH118" s="3"/>
      <c r="AI118" s="3"/>
      <c r="AJ118" s="3"/>
      <c r="AK118" s="3"/>
      <c r="AL118" s="3"/>
      <c r="AM118" s="3"/>
      <c r="AN118" s="3"/>
    </row>
    <row r="119" spans="1:40" ht="13.5" customHeight="1">
      <c r="A119" s="82"/>
      <c r="B119" s="82"/>
      <c r="C119" s="82"/>
      <c r="D119" s="82"/>
      <c r="E119" s="82"/>
      <c r="F119" s="82"/>
      <c r="G119" s="82"/>
      <c r="H119" s="82"/>
      <c r="I119" s="82"/>
      <c r="J119" s="82"/>
      <c r="K119" s="82"/>
      <c r="L119" s="82"/>
      <c r="M119" s="82"/>
      <c r="N119" s="82"/>
      <c r="O119" s="82"/>
      <c r="P119" s="82"/>
      <c r="Q119" s="82"/>
      <c r="R119" s="82"/>
      <c r="S119" s="82"/>
      <c r="T119" s="3"/>
      <c r="U119" s="3"/>
      <c r="V119" s="3"/>
      <c r="W119" s="3"/>
      <c r="X119" s="3"/>
      <c r="Y119" s="3"/>
      <c r="Z119" s="3"/>
      <c r="AA119" s="3"/>
      <c r="AB119" s="3"/>
      <c r="AC119" s="3"/>
      <c r="AD119" s="3"/>
      <c r="AE119" s="3"/>
      <c r="AF119" s="3"/>
      <c r="AG119" s="3"/>
      <c r="AH119" s="3"/>
      <c r="AI119" s="3"/>
      <c r="AJ119" s="3"/>
      <c r="AK119" s="3"/>
      <c r="AL119" s="3"/>
      <c r="AM119" s="3"/>
      <c r="AN119" s="3"/>
    </row>
    <row r="120" spans="1:40" ht="13.5" customHeight="1">
      <c r="A120" s="82"/>
      <c r="B120" s="82"/>
      <c r="C120" s="82"/>
      <c r="D120" s="82"/>
      <c r="E120" s="82"/>
      <c r="F120" s="82"/>
      <c r="G120" s="82"/>
      <c r="H120" s="82"/>
      <c r="I120" s="82"/>
      <c r="J120" s="82"/>
      <c r="K120" s="82"/>
      <c r="L120" s="82"/>
      <c r="M120" s="82"/>
      <c r="N120" s="82"/>
      <c r="O120" s="82"/>
      <c r="P120" s="82"/>
      <c r="Q120" s="82"/>
      <c r="R120" s="82"/>
      <c r="S120" s="82"/>
      <c r="T120" s="3"/>
      <c r="U120" s="3"/>
      <c r="V120" s="3"/>
      <c r="W120" s="3"/>
      <c r="X120" s="3"/>
      <c r="Y120" s="3"/>
      <c r="Z120" s="3"/>
      <c r="AA120" s="3"/>
      <c r="AB120" s="3"/>
      <c r="AC120" s="3"/>
      <c r="AD120" s="3"/>
      <c r="AE120" s="3"/>
      <c r="AF120" s="3"/>
      <c r="AG120" s="3"/>
      <c r="AH120" s="3"/>
      <c r="AI120" s="3"/>
      <c r="AJ120" s="3"/>
      <c r="AK120" s="3"/>
      <c r="AL120" s="3"/>
      <c r="AM120" s="3"/>
      <c r="AN120" s="3"/>
    </row>
    <row r="121" spans="1:40" ht="13.5" customHeight="1">
      <c r="A121" s="82"/>
      <c r="B121" s="82"/>
      <c r="C121" s="82"/>
      <c r="D121" s="82"/>
      <c r="E121" s="82"/>
      <c r="F121" s="82"/>
      <c r="G121" s="82"/>
      <c r="H121" s="82"/>
      <c r="I121" s="82"/>
      <c r="J121" s="82"/>
      <c r="K121" s="82"/>
      <c r="L121" s="82"/>
      <c r="M121" s="82"/>
      <c r="N121" s="82"/>
      <c r="O121" s="82"/>
      <c r="P121" s="82"/>
      <c r="Q121" s="82"/>
      <c r="R121" s="82"/>
      <c r="S121" s="82"/>
      <c r="T121" s="3"/>
      <c r="U121" s="3"/>
      <c r="V121" s="3"/>
      <c r="W121" s="3"/>
      <c r="X121" s="3"/>
      <c r="Y121" s="3"/>
      <c r="Z121" s="3"/>
      <c r="AA121" s="3"/>
      <c r="AB121" s="3"/>
      <c r="AC121" s="3"/>
      <c r="AD121" s="3"/>
      <c r="AE121" s="3"/>
      <c r="AF121" s="3"/>
      <c r="AG121" s="3"/>
      <c r="AH121" s="3"/>
      <c r="AI121" s="3"/>
      <c r="AJ121" s="3"/>
      <c r="AK121" s="3"/>
      <c r="AL121" s="3"/>
      <c r="AM121" s="3"/>
      <c r="AN121" s="3"/>
    </row>
    <row r="122" spans="1:40" ht="13.5" customHeight="1">
      <c r="A122" s="82"/>
      <c r="B122" s="82"/>
      <c r="C122" s="82"/>
      <c r="D122" s="82"/>
      <c r="E122" s="82"/>
      <c r="F122" s="82"/>
      <c r="G122" s="82"/>
      <c r="H122" s="82"/>
      <c r="I122" s="82"/>
      <c r="J122" s="82"/>
      <c r="K122" s="82"/>
      <c r="L122" s="82"/>
      <c r="M122" s="82"/>
      <c r="N122" s="82"/>
      <c r="O122" s="82"/>
      <c r="P122" s="82"/>
      <c r="Q122" s="82"/>
      <c r="R122" s="82"/>
      <c r="S122" s="82"/>
      <c r="T122" s="3"/>
      <c r="U122" s="3"/>
      <c r="V122" s="3"/>
      <c r="W122" s="3"/>
      <c r="X122" s="3"/>
      <c r="Y122" s="3"/>
      <c r="Z122" s="3"/>
      <c r="AA122" s="3"/>
      <c r="AB122" s="3"/>
      <c r="AC122" s="3"/>
      <c r="AD122" s="3"/>
      <c r="AE122" s="3"/>
      <c r="AF122" s="3"/>
      <c r="AG122" s="3"/>
      <c r="AH122" s="3"/>
      <c r="AI122" s="3"/>
      <c r="AJ122" s="3"/>
      <c r="AK122" s="3"/>
      <c r="AL122" s="3"/>
      <c r="AM122" s="3"/>
      <c r="AN122" s="3"/>
    </row>
    <row r="123" spans="1:40" ht="13.5" customHeight="1">
      <c r="A123" s="82"/>
      <c r="B123" s="82"/>
      <c r="C123" s="82"/>
      <c r="D123" s="82"/>
      <c r="E123" s="82"/>
      <c r="F123" s="82"/>
      <c r="G123" s="82"/>
      <c r="H123" s="82"/>
      <c r="I123" s="82"/>
      <c r="J123" s="82"/>
      <c r="K123" s="82"/>
      <c r="L123" s="82"/>
      <c r="M123" s="82"/>
      <c r="N123" s="82"/>
      <c r="O123" s="82"/>
      <c r="P123" s="82"/>
      <c r="Q123" s="82"/>
      <c r="R123" s="82"/>
      <c r="S123" s="82"/>
      <c r="T123" s="3"/>
      <c r="U123" s="3"/>
      <c r="V123" s="3"/>
      <c r="W123" s="3"/>
      <c r="X123" s="3"/>
      <c r="Y123" s="3"/>
      <c r="Z123" s="3"/>
      <c r="AA123" s="3"/>
      <c r="AB123" s="3"/>
      <c r="AC123" s="3"/>
      <c r="AD123" s="3"/>
      <c r="AE123" s="3"/>
      <c r="AF123" s="3"/>
      <c r="AG123" s="3"/>
      <c r="AH123" s="3"/>
      <c r="AI123" s="3"/>
      <c r="AJ123" s="3"/>
      <c r="AK123" s="3"/>
      <c r="AL123" s="3"/>
      <c r="AM123" s="3"/>
      <c r="AN123" s="3"/>
    </row>
    <row r="124" spans="1:40" ht="13.5" customHeight="1">
      <c r="A124" s="82"/>
      <c r="B124" s="82"/>
      <c r="C124" s="82"/>
      <c r="D124" s="82"/>
      <c r="E124" s="82"/>
      <c r="F124" s="82"/>
      <c r="G124" s="82"/>
      <c r="H124" s="82"/>
      <c r="I124" s="82"/>
      <c r="J124" s="82"/>
      <c r="K124" s="82"/>
      <c r="L124" s="82"/>
      <c r="M124" s="82"/>
      <c r="N124" s="82"/>
      <c r="O124" s="82"/>
      <c r="P124" s="82"/>
      <c r="Q124" s="82"/>
      <c r="R124" s="82"/>
      <c r="S124" s="82"/>
      <c r="T124" s="3"/>
      <c r="U124" s="3"/>
      <c r="V124" s="3"/>
      <c r="W124" s="3"/>
      <c r="X124" s="3"/>
      <c r="Y124" s="3"/>
      <c r="Z124" s="3"/>
      <c r="AA124" s="3"/>
      <c r="AB124" s="3"/>
      <c r="AC124" s="3"/>
      <c r="AD124" s="3"/>
      <c r="AE124" s="3"/>
      <c r="AF124" s="3"/>
      <c r="AG124" s="3"/>
      <c r="AH124" s="3"/>
      <c r="AI124" s="3"/>
      <c r="AJ124" s="3"/>
      <c r="AK124" s="3"/>
      <c r="AL124" s="3"/>
      <c r="AM124" s="3"/>
      <c r="AN124" s="3"/>
    </row>
    <row r="125" spans="1:40" ht="13.5" customHeight="1">
      <c r="A125" s="82"/>
      <c r="B125" s="82"/>
      <c r="C125" s="82"/>
      <c r="D125" s="82"/>
      <c r="E125" s="82"/>
      <c r="F125" s="82"/>
      <c r="G125" s="82"/>
      <c r="H125" s="82"/>
      <c r="I125" s="82"/>
      <c r="J125" s="82"/>
      <c r="K125" s="82"/>
      <c r="L125" s="82"/>
      <c r="M125" s="82"/>
      <c r="N125" s="82"/>
      <c r="O125" s="82"/>
      <c r="P125" s="82"/>
      <c r="Q125" s="82"/>
      <c r="R125" s="82"/>
      <c r="S125" s="82"/>
      <c r="T125" s="3"/>
      <c r="U125" s="3"/>
      <c r="V125" s="3"/>
      <c r="W125" s="3"/>
      <c r="X125" s="3"/>
      <c r="Y125" s="3"/>
      <c r="Z125" s="3"/>
      <c r="AA125" s="3"/>
      <c r="AB125" s="3"/>
      <c r="AC125" s="3"/>
      <c r="AD125" s="3"/>
      <c r="AE125" s="3"/>
      <c r="AF125" s="3"/>
      <c r="AG125" s="3"/>
      <c r="AH125" s="3"/>
      <c r="AI125" s="3"/>
      <c r="AJ125" s="3"/>
      <c r="AK125" s="3"/>
      <c r="AL125" s="3"/>
      <c r="AM125" s="3"/>
      <c r="AN125" s="3"/>
    </row>
    <row r="126" spans="1:40" ht="13.5" customHeight="1">
      <c r="A126" s="82"/>
      <c r="B126" s="82"/>
      <c r="C126" s="82"/>
      <c r="D126" s="82"/>
      <c r="E126" s="82"/>
      <c r="F126" s="82"/>
      <c r="G126" s="82"/>
      <c r="H126" s="82"/>
      <c r="I126" s="82"/>
      <c r="J126" s="82"/>
      <c r="K126" s="82"/>
      <c r="L126" s="82"/>
      <c r="M126" s="82"/>
      <c r="N126" s="82"/>
      <c r="O126" s="82"/>
      <c r="P126" s="82"/>
      <c r="Q126" s="82"/>
      <c r="R126" s="82"/>
      <c r="S126" s="82"/>
      <c r="T126" s="3"/>
      <c r="U126" s="3"/>
      <c r="V126" s="3"/>
      <c r="W126" s="3"/>
      <c r="X126" s="3"/>
      <c r="Y126" s="3"/>
      <c r="Z126" s="3"/>
      <c r="AA126" s="3"/>
      <c r="AB126" s="3"/>
      <c r="AC126" s="3"/>
      <c r="AD126" s="3"/>
      <c r="AE126" s="3"/>
      <c r="AF126" s="3"/>
      <c r="AG126" s="3"/>
      <c r="AH126" s="3"/>
      <c r="AI126" s="3"/>
      <c r="AJ126" s="3"/>
      <c r="AK126" s="3"/>
      <c r="AL126" s="3"/>
      <c r="AM126" s="3"/>
      <c r="AN126" s="3"/>
    </row>
    <row r="127" spans="1:40" ht="13.5" customHeight="1">
      <c r="A127" s="82"/>
      <c r="B127" s="82"/>
      <c r="C127" s="82"/>
      <c r="D127" s="82"/>
      <c r="E127" s="82"/>
      <c r="F127" s="82"/>
      <c r="G127" s="82"/>
      <c r="H127" s="82"/>
      <c r="I127" s="82"/>
      <c r="J127" s="82"/>
      <c r="K127" s="82"/>
      <c r="L127" s="82"/>
      <c r="M127" s="82"/>
      <c r="N127" s="82"/>
      <c r="O127" s="82"/>
      <c r="P127" s="82"/>
      <c r="Q127" s="82"/>
      <c r="R127" s="82"/>
      <c r="S127" s="82"/>
      <c r="T127" s="3"/>
      <c r="U127" s="3"/>
      <c r="V127" s="3"/>
      <c r="W127" s="3"/>
      <c r="X127" s="3"/>
      <c r="Y127" s="3"/>
      <c r="Z127" s="3"/>
      <c r="AA127" s="3"/>
      <c r="AB127" s="3"/>
      <c r="AC127" s="3"/>
      <c r="AD127" s="3"/>
      <c r="AE127" s="3"/>
      <c r="AF127" s="3"/>
      <c r="AG127" s="3"/>
      <c r="AH127" s="3"/>
      <c r="AI127" s="3"/>
      <c r="AJ127" s="3"/>
      <c r="AK127" s="3"/>
      <c r="AL127" s="3"/>
      <c r="AM127" s="3"/>
      <c r="AN127" s="3"/>
    </row>
    <row r="128" spans="1:40" ht="13.5" customHeight="1">
      <c r="A128" s="82"/>
      <c r="B128" s="82"/>
      <c r="C128" s="82"/>
      <c r="D128" s="82"/>
      <c r="E128" s="82"/>
      <c r="F128" s="82"/>
      <c r="G128" s="82"/>
      <c r="H128" s="82"/>
      <c r="I128" s="82"/>
      <c r="J128" s="82"/>
      <c r="K128" s="82"/>
      <c r="L128" s="82"/>
      <c r="M128" s="82"/>
      <c r="N128" s="82"/>
      <c r="O128" s="82"/>
      <c r="P128" s="82"/>
      <c r="Q128" s="82"/>
      <c r="R128" s="82"/>
      <c r="S128" s="82"/>
      <c r="T128" s="3"/>
      <c r="U128" s="3"/>
      <c r="V128" s="3"/>
      <c r="W128" s="3"/>
      <c r="X128" s="3"/>
      <c r="Y128" s="3"/>
      <c r="Z128" s="3"/>
      <c r="AA128" s="3"/>
      <c r="AB128" s="3"/>
      <c r="AC128" s="3"/>
      <c r="AD128" s="3"/>
      <c r="AE128" s="3"/>
      <c r="AF128" s="3"/>
      <c r="AG128" s="3"/>
      <c r="AH128" s="3"/>
      <c r="AI128" s="3"/>
      <c r="AJ128" s="3"/>
      <c r="AK128" s="3"/>
      <c r="AL128" s="3"/>
      <c r="AM128" s="3"/>
      <c r="AN128" s="3"/>
    </row>
    <row r="129" spans="1:40" ht="13.5" customHeight="1">
      <c r="A129" s="82"/>
      <c r="B129" s="82"/>
      <c r="C129" s="82"/>
      <c r="D129" s="82"/>
      <c r="E129" s="82"/>
      <c r="F129" s="82"/>
      <c r="G129" s="82"/>
      <c r="H129" s="82"/>
      <c r="I129" s="82"/>
      <c r="J129" s="82"/>
      <c r="K129" s="82"/>
      <c r="L129" s="82"/>
      <c r="M129" s="82"/>
      <c r="N129" s="82"/>
      <c r="O129" s="82"/>
      <c r="P129" s="82"/>
      <c r="Q129" s="82"/>
      <c r="R129" s="82"/>
      <c r="S129" s="82"/>
      <c r="T129" s="3"/>
      <c r="U129" s="3"/>
      <c r="V129" s="3"/>
      <c r="W129" s="3"/>
      <c r="X129" s="3"/>
      <c r="Y129" s="3"/>
      <c r="Z129" s="3"/>
      <c r="AA129" s="3"/>
      <c r="AB129" s="3"/>
      <c r="AC129" s="3"/>
      <c r="AD129" s="3"/>
      <c r="AE129" s="3"/>
      <c r="AF129" s="3"/>
      <c r="AG129" s="3"/>
      <c r="AH129" s="3"/>
      <c r="AI129" s="3"/>
      <c r="AJ129" s="3"/>
      <c r="AK129" s="3"/>
      <c r="AL129" s="3"/>
      <c r="AM129" s="3"/>
      <c r="AN129" s="3"/>
    </row>
    <row r="130" spans="1:40" ht="13.5" customHeight="1">
      <c r="A130" s="82"/>
      <c r="B130" s="82"/>
      <c r="C130" s="82"/>
      <c r="D130" s="82"/>
      <c r="E130" s="82"/>
      <c r="F130" s="82"/>
      <c r="G130" s="82"/>
      <c r="H130" s="82"/>
      <c r="I130" s="82"/>
      <c r="J130" s="82"/>
      <c r="K130" s="82"/>
      <c r="L130" s="82"/>
      <c r="M130" s="82"/>
      <c r="N130" s="82"/>
      <c r="O130" s="82"/>
      <c r="P130" s="82"/>
      <c r="Q130" s="82"/>
      <c r="R130" s="82"/>
      <c r="S130" s="82"/>
      <c r="T130" s="3"/>
      <c r="U130" s="3"/>
      <c r="V130" s="3"/>
      <c r="W130" s="3"/>
      <c r="X130" s="3"/>
      <c r="Y130" s="3"/>
      <c r="Z130" s="3"/>
      <c r="AA130" s="3"/>
      <c r="AB130" s="3"/>
      <c r="AC130" s="3"/>
      <c r="AD130" s="3"/>
      <c r="AE130" s="3"/>
      <c r="AF130" s="3"/>
      <c r="AG130" s="3"/>
      <c r="AH130" s="3"/>
      <c r="AI130" s="3"/>
      <c r="AJ130" s="3"/>
      <c r="AK130" s="3"/>
      <c r="AL130" s="3"/>
      <c r="AM130" s="3"/>
      <c r="AN130" s="3"/>
    </row>
    <row r="131" spans="1:40" ht="13.5" customHeight="1">
      <c r="A131" s="82"/>
      <c r="B131" s="82"/>
      <c r="C131" s="82"/>
      <c r="D131" s="82"/>
      <c r="E131" s="82"/>
      <c r="F131" s="82"/>
      <c r="G131" s="82"/>
      <c r="H131" s="82"/>
      <c r="I131" s="82"/>
      <c r="J131" s="82"/>
      <c r="K131" s="82"/>
      <c r="L131" s="82"/>
      <c r="M131" s="82"/>
      <c r="N131" s="82"/>
      <c r="O131" s="82"/>
      <c r="P131" s="82"/>
      <c r="Q131" s="82"/>
      <c r="R131" s="82"/>
      <c r="S131" s="82"/>
      <c r="T131" s="3"/>
      <c r="U131" s="3"/>
      <c r="V131" s="3"/>
      <c r="W131" s="3"/>
      <c r="X131" s="3"/>
      <c r="Y131" s="3"/>
      <c r="Z131" s="3"/>
      <c r="AA131" s="3"/>
      <c r="AB131" s="3"/>
      <c r="AC131" s="3"/>
      <c r="AD131" s="3"/>
      <c r="AE131" s="3"/>
      <c r="AF131" s="3"/>
      <c r="AG131" s="3"/>
      <c r="AH131" s="3"/>
      <c r="AI131" s="3"/>
      <c r="AJ131" s="3"/>
      <c r="AK131" s="3"/>
      <c r="AL131" s="3"/>
      <c r="AM131" s="3"/>
      <c r="AN131" s="3"/>
    </row>
    <row r="132" spans="1:40" ht="13.5" customHeight="1">
      <c r="A132" s="82"/>
      <c r="B132" s="82"/>
      <c r="C132" s="82"/>
      <c r="D132" s="82"/>
      <c r="E132" s="82"/>
      <c r="F132" s="82"/>
      <c r="G132" s="82"/>
      <c r="H132" s="82"/>
      <c r="I132" s="82"/>
      <c r="J132" s="82"/>
      <c r="K132" s="82"/>
      <c r="L132" s="82"/>
      <c r="M132" s="82"/>
      <c r="N132" s="82"/>
      <c r="O132" s="82"/>
      <c r="P132" s="82"/>
      <c r="Q132" s="82"/>
      <c r="R132" s="82"/>
      <c r="S132" s="82"/>
      <c r="T132" s="3"/>
      <c r="U132" s="3"/>
      <c r="V132" s="3"/>
      <c r="W132" s="3"/>
      <c r="X132" s="3"/>
      <c r="Y132" s="3"/>
      <c r="Z132" s="3"/>
      <c r="AA132" s="3"/>
      <c r="AB132" s="3"/>
      <c r="AC132" s="3"/>
      <c r="AD132" s="3"/>
      <c r="AE132" s="3"/>
      <c r="AF132" s="3"/>
      <c r="AG132" s="3"/>
      <c r="AH132" s="3"/>
      <c r="AI132" s="3"/>
      <c r="AJ132" s="3"/>
      <c r="AK132" s="3"/>
      <c r="AL132" s="3"/>
      <c r="AM132" s="3"/>
      <c r="AN132" s="3"/>
    </row>
    <row r="133" spans="1:40" ht="13.5" customHeight="1">
      <c r="A133" s="82"/>
      <c r="B133" s="82"/>
      <c r="C133" s="82"/>
      <c r="D133" s="82"/>
      <c r="E133" s="82"/>
      <c r="F133" s="82"/>
      <c r="G133" s="82"/>
      <c r="H133" s="82"/>
      <c r="I133" s="82"/>
      <c r="J133" s="82"/>
      <c r="K133" s="82"/>
      <c r="L133" s="82"/>
      <c r="M133" s="82"/>
      <c r="N133" s="82"/>
      <c r="O133" s="82"/>
      <c r="P133" s="82"/>
      <c r="Q133" s="82"/>
      <c r="R133" s="82"/>
      <c r="S133" s="82"/>
      <c r="T133" s="3"/>
      <c r="U133" s="3"/>
      <c r="V133" s="3"/>
      <c r="W133" s="3"/>
      <c r="X133" s="3"/>
      <c r="Y133" s="3"/>
      <c r="Z133" s="3"/>
      <c r="AA133" s="3"/>
      <c r="AB133" s="3"/>
      <c r="AC133" s="3"/>
      <c r="AD133" s="3"/>
      <c r="AE133" s="3"/>
      <c r="AF133" s="3"/>
      <c r="AG133" s="3"/>
      <c r="AH133" s="3"/>
      <c r="AI133" s="3"/>
      <c r="AJ133" s="3"/>
      <c r="AK133" s="3"/>
      <c r="AL133" s="3"/>
      <c r="AM133" s="3"/>
      <c r="AN133" s="3"/>
    </row>
    <row r="134" spans="1:40" ht="13.5" customHeight="1">
      <c r="A134" s="82"/>
      <c r="B134" s="82"/>
      <c r="C134" s="82"/>
      <c r="D134" s="82"/>
      <c r="E134" s="82"/>
      <c r="F134" s="82"/>
      <c r="G134" s="82"/>
      <c r="H134" s="82"/>
      <c r="I134" s="82"/>
      <c r="J134" s="82"/>
      <c r="K134" s="82"/>
      <c r="L134" s="82"/>
      <c r="M134" s="82"/>
      <c r="N134" s="82"/>
      <c r="O134" s="82"/>
      <c r="P134" s="82"/>
      <c r="Q134" s="82"/>
      <c r="R134" s="82"/>
      <c r="S134" s="82"/>
      <c r="T134" s="3"/>
      <c r="U134" s="3"/>
      <c r="V134" s="3"/>
      <c r="W134" s="3"/>
      <c r="X134" s="3"/>
      <c r="Y134" s="3"/>
      <c r="Z134" s="3"/>
      <c r="AA134" s="3"/>
      <c r="AB134" s="3"/>
      <c r="AC134" s="3"/>
      <c r="AD134" s="3"/>
      <c r="AE134" s="3"/>
      <c r="AF134" s="3"/>
      <c r="AG134" s="3"/>
      <c r="AH134" s="3"/>
      <c r="AI134" s="3"/>
      <c r="AJ134" s="3"/>
      <c r="AK134" s="3"/>
      <c r="AL134" s="3"/>
      <c r="AM134" s="3"/>
      <c r="AN134" s="3"/>
    </row>
    <row r="135" spans="1:40" ht="13.5" customHeight="1">
      <c r="A135" s="82"/>
      <c r="B135" s="82"/>
      <c r="C135" s="82"/>
      <c r="D135" s="82"/>
      <c r="E135" s="82"/>
      <c r="F135" s="82"/>
      <c r="G135" s="82"/>
      <c r="H135" s="82"/>
      <c r="I135" s="82"/>
      <c r="J135" s="82"/>
      <c r="K135" s="82"/>
      <c r="L135" s="82"/>
      <c r="M135" s="82"/>
      <c r="N135" s="82"/>
      <c r="O135" s="82"/>
      <c r="P135" s="82"/>
      <c r="Q135" s="82"/>
      <c r="R135" s="82"/>
      <c r="S135" s="82"/>
      <c r="T135" s="3"/>
      <c r="U135" s="3"/>
      <c r="V135" s="3"/>
      <c r="W135" s="3"/>
      <c r="X135" s="3"/>
      <c r="Y135" s="3"/>
      <c r="Z135" s="3"/>
      <c r="AA135" s="3"/>
      <c r="AB135" s="3"/>
      <c r="AC135" s="3"/>
      <c r="AD135" s="3"/>
      <c r="AE135" s="3"/>
      <c r="AF135" s="3"/>
      <c r="AG135" s="3"/>
      <c r="AH135" s="3"/>
      <c r="AI135" s="3"/>
      <c r="AJ135" s="3"/>
      <c r="AK135" s="3"/>
      <c r="AL135" s="3"/>
      <c r="AM135" s="3"/>
      <c r="AN135" s="3"/>
    </row>
    <row r="136" spans="1:40" ht="13.5" customHeight="1">
      <c r="A136" s="82"/>
      <c r="B136" s="82"/>
      <c r="C136" s="82"/>
      <c r="D136" s="82"/>
      <c r="E136" s="82"/>
      <c r="F136" s="82"/>
      <c r="G136" s="82"/>
      <c r="H136" s="82"/>
      <c r="I136" s="82"/>
      <c r="J136" s="82"/>
      <c r="K136" s="82"/>
      <c r="L136" s="82"/>
      <c r="M136" s="82"/>
      <c r="N136" s="82"/>
      <c r="O136" s="82"/>
      <c r="P136" s="82"/>
      <c r="Q136" s="82"/>
      <c r="R136" s="82"/>
      <c r="S136" s="82"/>
      <c r="T136" s="3"/>
      <c r="U136" s="3"/>
      <c r="V136" s="3"/>
      <c r="W136" s="3"/>
      <c r="X136" s="3"/>
      <c r="Y136" s="3"/>
      <c r="Z136" s="3"/>
      <c r="AA136" s="3"/>
      <c r="AB136" s="3"/>
      <c r="AC136" s="3"/>
      <c r="AD136" s="3"/>
      <c r="AE136" s="3"/>
      <c r="AF136" s="3"/>
      <c r="AG136" s="3"/>
      <c r="AH136" s="3"/>
      <c r="AI136" s="3"/>
      <c r="AJ136" s="3"/>
      <c r="AK136" s="3"/>
      <c r="AL136" s="3"/>
      <c r="AM136" s="3"/>
      <c r="AN136" s="3"/>
    </row>
    <row r="137" spans="1:40" ht="13.5" customHeight="1">
      <c r="A137" s="82"/>
      <c r="B137" s="82"/>
      <c r="C137" s="82"/>
      <c r="D137" s="82"/>
      <c r="E137" s="82"/>
      <c r="F137" s="82"/>
      <c r="G137" s="82"/>
      <c r="H137" s="82"/>
      <c r="I137" s="82"/>
      <c r="J137" s="82"/>
      <c r="K137" s="82"/>
      <c r="L137" s="82"/>
      <c r="M137" s="82"/>
      <c r="N137" s="82"/>
      <c r="O137" s="82"/>
      <c r="P137" s="82"/>
      <c r="Q137" s="82"/>
      <c r="R137" s="82"/>
      <c r="S137" s="82"/>
      <c r="T137" s="3"/>
      <c r="U137" s="3"/>
      <c r="V137" s="3"/>
      <c r="W137" s="3"/>
      <c r="X137" s="3"/>
      <c r="Y137" s="3"/>
      <c r="Z137" s="3"/>
      <c r="AA137" s="3"/>
      <c r="AB137" s="3"/>
      <c r="AC137" s="3"/>
      <c r="AD137" s="3"/>
      <c r="AE137" s="3"/>
      <c r="AF137" s="3"/>
      <c r="AG137" s="3"/>
      <c r="AH137" s="3"/>
      <c r="AI137" s="3"/>
      <c r="AJ137" s="3"/>
      <c r="AK137" s="3"/>
      <c r="AL137" s="3"/>
      <c r="AM137" s="3"/>
      <c r="AN137" s="3"/>
    </row>
    <row r="138" spans="1:40" ht="13.5" customHeight="1">
      <c r="A138" s="82"/>
      <c r="B138" s="82"/>
      <c r="C138" s="82"/>
      <c r="D138" s="82"/>
      <c r="E138" s="82"/>
      <c r="F138" s="82"/>
      <c r="G138" s="82"/>
      <c r="H138" s="82"/>
      <c r="I138" s="82"/>
      <c r="J138" s="82"/>
      <c r="K138" s="82"/>
      <c r="L138" s="82"/>
      <c r="M138" s="82"/>
      <c r="N138" s="82"/>
      <c r="O138" s="82"/>
      <c r="P138" s="82"/>
      <c r="Q138" s="82"/>
      <c r="R138" s="82"/>
      <c r="S138" s="82"/>
      <c r="T138" s="3"/>
      <c r="U138" s="3"/>
      <c r="V138" s="3"/>
      <c r="W138" s="3"/>
      <c r="X138" s="3"/>
      <c r="Y138" s="3"/>
      <c r="Z138" s="3"/>
      <c r="AA138" s="3"/>
      <c r="AB138" s="3"/>
      <c r="AC138" s="3"/>
      <c r="AD138" s="3"/>
      <c r="AE138" s="3"/>
      <c r="AF138" s="3"/>
      <c r="AG138" s="3"/>
      <c r="AH138" s="3"/>
      <c r="AI138" s="3"/>
      <c r="AJ138" s="3"/>
      <c r="AK138" s="3"/>
      <c r="AL138" s="3"/>
      <c r="AM138" s="3"/>
      <c r="AN138" s="3"/>
    </row>
    <row r="139" spans="1:40" ht="13.5" customHeight="1">
      <c r="A139" s="82"/>
      <c r="B139" s="82"/>
      <c r="C139" s="82"/>
      <c r="D139" s="82"/>
      <c r="E139" s="82"/>
      <c r="F139" s="82"/>
      <c r="G139" s="82"/>
      <c r="H139" s="82"/>
      <c r="I139" s="82"/>
      <c r="J139" s="82"/>
      <c r="K139" s="82"/>
      <c r="L139" s="82"/>
      <c r="M139" s="82"/>
      <c r="N139" s="82"/>
      <c r="O139" s="82"/>
      <c r="P139" s="82"/>
      <c r="Q139" s="82"/>
      <c r="R139" s="82"/>
      <c r="S139" s="82"/>
      <c r="T139" s="3"/>
      <c r="U139" s="3"/>
      <c r="V139" s="3"/>
      <c r="W139" s="3"/>
      <c r="X139" s="3"/>
      <c r="Y139" s="3"/>
      <c r="Z139" s="3"/>
      <c r="AA139" s="3"/>
      <c r="AB139" s="3"/>
      <c r="AC139" s="3"/>
      <c r="AD139" s="3"/>
      <c r="AE139" s="3"/>
      <c r="AF139" s="3"/>
      <c r="AG139" s="3"/>
      <c r="AH139" s="3"/>
      <c r="AI139" s="3"/>
      <c r="AJ139" s="3"/>
      <c r="AK139" s="3"/>
      <c r="AL139" s="3"/>
      <c r="AM139" s="3"/>
      <c r="AN139" s="3"/>
    </row>
    <row r="140" spans="1:40" ht="13.5" customHeight="1">
      <c r="A140" s="82"/>
      <c r="B140" s="82"/>
      <c r="C140" s="82"/>
      <c r="D140" s="82"/>
      <c r="E140" s="82"/>
      <c r="F140" s="82"/>
      <c r="G140" s="82"/>
      <c r="H140" s="82"/>
      <c r="I140" s="82"/>
      <c r="J140" s="82"/>
      <c r="K140" s="82"/>
      <c r="L140" s="82"/>
      <c r="M140" s="82"/>
      <c r="N140" s="82"/>
      <c r="O140" s="82"/>
      <c r="P140" s="82"/>
      <c r="Q140" s="82"/>
      <c r="R140" s="82"/>
      <c r="S140" s="82"/>
      <c r="T140" s="3"/>
      <c r="U140" s="3"/>
      <c r="V140" s="3"/>
      <c r="W140" s="3"/>
      <c r="X140" s="3"/>
      <c r="Y140" s="3"/>
      <c r="Z140" s="3"/>
      <c r="AA140" s="3"/>
      <c r="AB140" s="3"/>
      <c r="AC140" s="3"/>
      <c r="AD140" s="3"/>
      <c r="AE140" s="3"/>
      <c r="AF140" s="3"/>
      <c r="AG140" s="3"/>
      <c r="AH140" s="3"/>
      <c r="AI140" s="3"/>
      <c r="AJ140" s="3"/>
      <c r="AK140" s="3"/>
      <c r="AL140" s="3"/>
      <c r="AM140" s="3"/>
      <c r="AN140" s="3"/>
    </row>
    <row r="141" spans="1:40" ht="13.5" customHeight="1">
      <c r="A141" s="82"/>
      <c r="B141" s="82"/>
      <c r="C141" s="82"/>
      <c r="D141" s="82"/>
      <c r="E141" s="82"/>
      <c r="F141" s="82"/>
      <c r="G141" s="82"/>
      <c r="H141" s="82"/>
      <c r="I141" s="82"/>
      <c r="J141" s="82"/>
      <c r="K141" s="82"/>
      <c r="L141" s="82"/>
      <c r="M141" s="82"/>
      <c r="N141" s="82"/>
      <c r="O141" s="82"/>
      <c r="P141" s="82"/>
      <c r="Q141" s="82"/>
      <c r="R141" s="82"/>
      <c r="S141" s="82"/>
      <c r="T141" s="3"/>
      <c r="U141" s="3"/>
      <c r="V141" s="3"/>
      <c r="W141" s="3"/>
      <c r="X141" s="3"/>
      <c r="Y141" s="3"/>
      <c r="Z141" s="3"/>
      <c r="AA141" s="3"/>
      <c r="AB141" s="3"/>
      <c r="AC141" s="3"/>
      <c r="AD141" s="3"/>
      <c r="AE141" s="3"/>
      <c r="AF141" s="3"/>
      <c r="AG141" s="3"/>
      <c r="AH141" s="3"/>
      <c r="AI141" s="3"/>
      <c r="AJ141" s="3"/>
      <c r="AK141" s="3"/>
      <c r="AL141" s="3"/>
      <c r="AM141" s="3"/>
      <c r="AN141" s="3"/>
    </row>
    <row r="142" spans="1:40" ht="13.5" customHeight="1">
      <c r="A142" s="82"/>
      <c r="B142" s="82"/>
      <c r="C142" s="82"/>
      <c r="D142" s="82"/>
      <c r="E142" s="82"/>
      <c r="F142" s="82"/>
      <c r="G142" s="82"/>
      <c r="H142" s="82"/>
      <c r="I142" s="82"/>
      <c r="J142" s="82"/>
      <c r="K142" s="82"/>
      <c r="L142" s="82"/>
      <c r="M142" s="82"/>
      <c r="N142" s="82"/>
      <c r="O142" s="82"/>
      <c r="P142" s="82"/>
      <c r="Q142" s="82"/>
      <c r="R142" s="82"/>
      <c r="S142" s="82"/>
      <c r="T142" s="3"/>
      <c r="U142" s="3"/>
      <c r="V142" s="3"/>
      <c r="W142" s="3"/>
      <c r="X142" s="3"/>
      <c r="Y142" s="3"/>
      <c r="Z142" s="3"/>
      <c r="AA142" s="3"/>
      <c r="AB142" s="3"/>
      <c r="AC142" s="3"/>
      <c r="AD142" s="3"/>
      <c r="AE142" s="3"/>
      <c r="AF142" s="3"/>
      <c r="AG142" s="3"/>
      <c r="AH142" s="3"/>
      <c r="AI142" s="3"/>
      <c r="AJ142" s="3"/>
      <c r="AK142" s="3"/>
      <c r="AL142" s="3"/>
      <c r="AM142" s="3"/>
      <c r="AN142" s="3"/>
    </row>
    <row r="143" spans="1:40" ht="13.5" customHeight="1">
      <c r="A143" s="82"/>
      <c r="B143" s="82"/>
      <c r="C143" s="82"/>
      <c r="D143" s="82"/>
      <c r="E143" s="82"/>
      <c r="F143" s="82"/>
      <c r="G143" s="82"/>
      <c r="H143" s="82"/>
      <c r="I143" s="82"/>
      <c r="J143" s="82"/>
      <c r="K143" s="82"/>
      <c r="L143" s="82"/>
      <c r="M143" s="82"/>
      <c r="N143" s="82"/>
      <c r="O143" s="82"/>
      <c r="P143" s="82"/>
      <c r="Q143" s="82"/>
      <c r="R143" s="82"/>
      <c r="S143" s="82"/>
      <c r="T143" s="3"/>
      <c r="U143" s="3"/>
      <c r="V143" s="3"/>
      <c r="W143" s="3"/>
      <c r="X143" s="3"/>
      <c r="Y143" s="3"/>
      <c r="Z143" s="3"/>
      <c r="AA143" s="3"/>
      <c r="AB143" s="3"/>
      <c r="AC143" s="3"/>
      <c r="AD143" s="3"/>
      <c r="AE143" s="3"/>
      <c r="AF143" s="3"/>
      <c r="AG143" s="3"/>
      <c r="AH143" s="3"/>
      <c r="AI143" s="3"/>
      <c r="AJ143" s="3"/>
      <c r="AK143" s="3"/>
      <c r="AL143" s="3"/>
      <c r="AM143" s="3"/>
      <c r="AN143" s="3"/>
    </row>
    <row r="144" spans="1:40" ht="13.5" customHeight="1">
      <c r="A144" s="82"/>
      <c r="B144" s="82"/>
      <c r="C144" s="82"/>
      <c r="D144" s="82"/>
      <c r="E144" s="82"/>
      <c r="F144" s="82"/>
      <c r="G144" s="82"/>
      <c r="H144" s="82"/>
      <c r="I144" s="82"/>
      <c r="J144" s="82"/>
      <c r="K144" s="82"/>
      <c r="L144" s="82"/>
      <c r="M144" s="82"/>
      <c r="N144" s="82"/>
      <c r="O144" s="82"/>
      <c r="P144" s="82"/>
      <c r="Q144" s="82"/>
      <c r="R144" s="82"/>
      <c r="S144" s="82"/>
      <c r="T144" s="3"/>
      <c r="U144" s="3"/>
      <c r="V144" s="3"/>
      <c r="W144" s="3"/>
      <c r="X144" s="3"/>
      <c r="Y144" s="3"/>
      <c r="Z144" s="3"/>
      <c r="AA144" s="3"/>
      <c r="AB144" s="3"/>
      <c r="AC144" s="3"/>
      <c r="AD144" s="3"/>
      <c r="AE144" s="3"/>
      <c r="AF144" s="3"/>
      <c r="AG144" s="3"/>
      <c r="AH144" s="3"/>
      <c r="AI144" s="3"/>
      <c r="AJ144" s="3"/>
      <c r="AK144" s="3"/>
      <c r="AL144" s="3"/>
      <c r="AM144" s="3"/>
      <c r="AN144" s="3"/>
    </row>
    <row r="145" spans="1:40" ht="13.5" customHeight="1">
      <c r="A145" s="82"/>
      <c r="B145" s="82"/>
      <c r="C145" s="82"/>
      <c r="D145" s="82"/>
      <c r="E145" s="82"/>
      <c r="F145" s="82"/>
      <c r="G145" s="82"/>
      <c r="H145" s="82"/>
      <c r="I145" s="82"/>
      <c r="J145" s="82"/>
      <c r="K145" s="82"/>
      <c r="L145" s="82"/>
      <c r="M145" s="82"/>
      <c r="N145" s="82"/>
      <c r="O145" s="82"/>
      <c r="P145" s="82"/>
      <c r="Q145" s="82"/>
      <c r="R145" s="82"/>
      <c r="S145" s="82"/>
      <c r="T145" s="3"/>
      <c r="U145" s="3"/>
      <c r="V145" s="3"/>
      <c r="W145" s="3"/>
      <c r="X145" s="3"/>
      <c r="Y145" s="3"/>
      <c r="Z145" s="3"/>
      <c r="AA145" s="3"/>
      <c r="AB145" s="3"/>
      <c r="AC145" s="3"/>
      <c r="AD145" s="3"/>
      <c r="AE145" s="3"/>
      <c r="AF145" s="3"/>
      <c r="AG145" s="3"/>
      <c r="AH145" s="3"/>
      <c r="AI145" s="3"/>
      <c r="AJ145" s="3"/>
      <c r="AK145" s="3"/>
      <c r="AL145" s="3"/>
      <c r="AM145" s="3"/>
      <c r="AN145" s="3"/>
    </row>
    <row r="146" spans="1:40" ht="13.5" customHeight="1">
      <c r="A146" s="82"/>
      <c r="B146" s="82"/>
      <c r="C146" s="82"/>
      <c r="D146" s="82"/>
      <c r="E146" s="82"/>
      <c r="F146" s="82"/>
      <c r="G146" s="82"/>
      <c r="H146" s="82"/>
      <c r="I146" s="82"/>
      <c r="J146" s="82"/>
      <c r="K146" s="82"/>
      <c r="L146" s="82"/>
      <c r="M146" s="82"/>
      <c r="N146" s="82"/>
      <c r="O146" s="82"/>
      <c r="P146" s="82"/>
      <c r="Q146" s="82"/>
      <c r="R146" s="82"/>
      <c r="S146" s="82"/>
      <c r="T146" s="3"/>
      <c r="U146" s="3"/>
      <c r="V146" s="3"/>
      <c r="W146" s="3"/>
      <c r="X146" s="3"/>
      <c r="Y146" s="3"/>
      <c r="Z146" s="3"/>
      <c r="AA146" s="3"/>
      <c r="AB146" s="3"/>
      <c r="AC146" s="3"/>
      <c r="AD146" s="3"/>
      <c r="AE146" s="3"/>
      <c r="AF146" s="3"/>
      <c r="AG146" s="3"/>
      <c r="AH146" s="3"/>
      <c r="AI146" s="3"/>
      <c r="AJ146" s="3"/>
      <c r="AK146" s="3"/>
      <c r="AL146" s="3"/>
      <c r="AM146" s="3"/>
      <c r="AN146" s="3"/>
    </row>
    <row r="147" spans="1:40" ht="13.5" customHeight="1">
      <c r="A147" s="82"/>
      <c r="B147" s="82"/>
      <c r="C147" s="82"/>
      <c r="D147" s="82"/>
      <c r="E147" s="82"/>
      <c r="F147" s="82"/>
      <c r="G147" s="82"/>
      <c r="H147" s="82"/>
      <c r="I147" s="82"/>
      <c r="J147" s="82"/>
      <c r="K147" s="82"/>
      <c r="L147" s="82"/>
      <c r="M147" s="82"/>
      <c r="N147" s="82"/>
      <c r="O147" s="82"/>
      <c r="P147" s="82"/>
      <c r="Q147" s="82"/>
      <c r="R147" s="82"/>
      <c r="S147" s="82"/>
      <c r="T147" s="3"/>
      <c r="U147" s="3"/>
      <c r="V147" s="3"/>
      <c r="W147" s="3"/>
      <c r="X147" s="3"/>
      <c r="Y147" s="3"/>
      <c r="Z147" s="3"/>
      <c r="AA147" s="3"/>
      <c r="AB147" s="3"/>
      <c r="AC147" s="3"/>
      <c r="AD147" s="3"/>
      <c r="AE147" s="3"/>
      <c r="AF147" s="3"/>
      <c r="AG147" s="3"/>
      <c r="AH147" s="3"/>
      <c r="AI147" s="3"/>
      <c r="AJ147" s="3"/>
      <c r="AK147" s="3"/>
      <c r="AL147" s="3"/>
      <c r="AM147" s="3"/>
      <c r="AN147" s="3"/>
    </row>
    <row r="148" spans="1:40" ht="13.5" customHeight="1">
      <c r="A148" s="82"/>
      <c r="B148" s="82"/>
      <c r="C148" s="82"/>
      <c r="D148" s="82"/>
      <c r="E148" s="82"/>
      <c r="F148" s="82"/>
      <c r="G148" s="82"/>
      <c r="H148" s="82"/>
      <c r="I148" s="82"/>
      <c r="J148" s="82"/>
      <c r="K148" s="82"/>
      <c r="L148" s="82"/>
      <c r="M148" s="82"/>
      <c r="N148" s="82"/>
      <c r="O148" s="82"/>
      <c r="P148" s="82"/>
      <c r="Q148" s="82"/>
      <c r="R148" s="82"/>
      <c r="S148" s="82"/>
      <c r="T148" s="3"/>
      <c r="U148" s="3"/>
      <c r="V148" s="3"/>
      <c r="W148" s="3"/>
      <c r="X148" s="3"/>
      <c r="Y148" s="3"/>
      <c r="Z148" s="3"/>
      <c r="AA148" s="3"/>
      <c r="AB148" s="3"/>
      <c r="AC148" s="3"/>
      <c r="AD148" s="3"/>
      <c r="AE148" s="3"/>
      <c r="AF148" s="3"/>
      <c r="AG148" s="3"/>
      <c r="AH148" s="3"/>
      <c r="AI148" s="3"/>
      <c r="AJ148" s="3"/>
      <c r="AK148" s="3"/>
      <c r="AL148" s="3"/>
      <c r="AM148" s="3"/>
      <c r="AN148" s="3"/>
    </row>
    <row r="149" spans="1:40" ht="13.5" customHeight="1">
      <c r="A149" s="82"/>
      <c r="B149" s="82"/>
      <c r="C149" s="82"/>
      <c r="D149" s="82"/>
      <c r="E149" s="82"/>
      <c r="F149" s="82"/>
      <c r="G149" s="82"/>
      <c r="H149" s="82"/>
      <c r="I149" s="82"/>
      <c r="J149" s="82"/>
      <c r="K149" s="82"/>
      <c r="L149" s="82"/>
      <c r="M149" s="82"/>
      <c r="N149" s="82"/>
      <c r="O149" s="82"/>
      <c r="P149" s="82"/>
      <c r="Q149" s="82"/>
      <c r="R149" s="82"/>
      <c r="S149" s="82"/>
      <c r="T149" s="3"/>
      <c r="U149" s="3"/>
      <c r="V149" s="3"/>
      <c r="W149" s="3"/>
      <c r="X149" s="3"/>
      <c r="Y149" s="3"/>
      <c r="Z149" s="3"/>
      <c r="AA149" s="3"/>
      <c r="AB149" s="3"/>
      <c r="AC149" s="3"/>
      <c r="AD149" s="3"/>
      <c r="AE149" s="3"/>
      <c r="AF149" s="3"/>
      <c r="AG149" s="3"/>
      <c r="AH149" s="3"/>
      <c r="AI149" s="3"/>
      <c r="AJ149" s="3"/>
      <c r="AK149" s="3"/>
      <c r="AL149" s="3"/>
      <c r="AM149" s="3"/>
      <c r="AN149" s="3"/>
    </row>
    <row r="150" spans="1:40" ht="13.5" customHeight="1">
      <c r="A150" s="82"/>
      <c r="B150" s="82"/>
      <c r="C150" s="82"/>
      <c r="D150" s="82"/>
      <c r="E150" s="82"/>
      <c r="F150" s="82"/>
      <c r="G150" s="82"/>
      <c r="H150" s="82"/>
      <c r="I150" s="82"/>
      <c r="J150" s="82"/>
      <c r="K150" s="82"/>
      <c r="L150" s="82"/>
      <c r="M150" s="82"/>
      <c r="N150" s="82"/>
      <c r="O150" s="82"/>
      <c r="P150" s="82"/>
      <c r="Q150" s="82"/>
      <c r="R150" s="82"/>
      <c r="S150" s="82"/>
      <c r="T150" s="3"/>
      <c r="U150" s="3"/>
      <c r="V150" s="3"/>
      <c r="W150" s="3"/>
      <c r="X150" s="3"/>
      <c r="Y150" s="3"/>
      <c r="Z150" s="3"/>
      <c r="AA150" s="3"/>
      <c r="AB150" s="3"/>
      <c r="AC150" s="3"/>
      <c r="AD150" s="3"/>
      <c r="AE150" s="3"/>
      <c r="AF150" s="3"/>
      <c r="AG150" s="3"/>
      <c r="AH150" s="3"/>
      <c r="AI150" s="3"/>
      <c r="AJ150" s="3"/>
      <c r="AK150" s="3"/>
      <c r="AL150" s="3"/>
      <c r="AM150" s="3"/>
      <c r="AN150" s="3"/>
    </row>
    <row r="151" spans="1:19" ht="12.75">
      <c r="A151" s="82"/>
      <c r="B151" s="82"/>
      <c r="C151" s="82"/>
      <c r="D151" s="82"/>
      <c r="E151" s="82"/>
      <c r="F151" s="82"/>
      <c r="G151" s="82"/>
      <c r="H151" s="82"/>
      <c r="I151" s="82"/>
      <c r="J151" s="82"/>
      <c r="K151" s="82"/>
      <c r="L151" s="82"/>
      <c r="M151" s="82"/>
      <c r="N151" s="82"/>
      <c r="O151" s="82"/>
      <c r="P151" s="82"/>
      <c r="Q151" s="82"/>
      <c r="R151" s="82"/>
      <c r="S151" s="82"/>
    </row>
    <row r="152" spans="1:19" ht="12.75">
      <c r="A152" s="82"/>
      <c r="B152" s="82"/>
      <c r="C152" s="82"/>
      <c r="D152" s="82"/>
      <c r="E152" s="82"/>
      <c r="F152" s="82"/>
      <c r="G152" s="82"/>
      <c r="H152" s="82"/>
      <c r="I152" s="82"/>
      <c r="J152" s="82"/>
      <c r="K152" s="82"/>
      <c r="L152" s="82"/>
      <c r="M152" s="82"/>
      <c r="N152" s="82"/>
      <c r="O152" s="82"/>
      <c r="P152" s="82"/>
      <c r="Q152" s="82"/>
      <c r="R152" s="82"/>
      <c r="S152" s="82"/>
    </row>
    <row r="153" spans="1:19" ht="12.75">
      <c r="A153" s="82"/>
      <c r="B153" s="82"/>
      <c r="C153" s="82"/>
      <c r="D153" s="82"/>
      <c r="E153" s="82"/>
      <c r="F153" s="82"/>
      <c r="G153" s="82"/>
      <c r="H153" s="82"/>
      <c r="I153" s="82"/>
      <c r="J153" s="82"/>
      <c r="K153" s="82"/>
      <c r="L153" s="82"/>
      <c r="M153" s="82"/>
      <c r="N153" s="82"/>
      <c r="O153" s="82"/>
      <c r="P153" s="82"/>
      <c r="Q153" s="82"/>
      <c r="R153" s="82"/>
      <c r="S153" s="82"/>
    </row>
    <row r="154" spans="1:19" ht="12.75">
      <c r="A154" s="82"/>
      <c r="B154" s="82"/>
      <c r="C154" s="82"/>
      <c r="D154" s="82"/>
      <c r="E154" s="82"/>
      <c r="F154" s="82"/>
      <c r="G154" s="82"/>
      <c r="H154" s="82"/>
      <c r="I154" s="82"/>
      <c r="J154" s="82"/>
      <c r="K154" s="82"/>
      <c r="L154" s="82"/>
      <c r="M154" s="82"/>
      <c r="N154" s="82"/>
      <c r="O154" s="82"/>
      <c r="P154" s="82"/>
      <c r="Q154" s="82"/>
      <c r="R154" s="82"/>
      <c r="S154" s="82"/>
    </row>
    <row r="155" spans="1:19" ht="12.75">
      <c r="A155" s="82"/>
      <c r="B155" s="82"/>
      <c r="C155" s="82"/>
      <c r="D155" s="82"/>
      <c r="E155" s="82"/>
      <c r="F155" s="82"/>
      <c r="G155" s="82"/>
      <c r="H155" s="82"/>
      <c r="I155" s="82"/>
      <c r="J155" s="82"/>
      <c r="K155" s="82"/>
      <c r="L155" s="82"/>
      <c r="M155" s="82"/>
      <c r="N155" s="82"/>
      <c r="O155" s="82"/>
      <c r="P155" s="82"/>
      <c r="Q155" s="82"/>
      <c r="R155" s="82"/>
      <c r="S155" s="82"/>
    </row>
    <row r="156" spans="1:19" ht="12.75">
      <c r="A156" s="82"/>
      <c r="B156" s="82"/>
      <c r="C156" s="82"/>
      <c r="D156" s="82"/>
      <c r="E156" s="82"/>
      <c r="F156" s="82"/>
      <c r="G156" s="82"/>
      <c r="H156" s="82"/>
      <c r="I156" s="82"/>
      <c r="J156" s="82"/>
      <c r="K156" s="82"/>
      <c r="L156" s="82"/>
      <c r="M156" s="82"/>
      <c r="N156" s="82"/>
      <c r="O156" s="82"/>
      <c r="P156" s="82"/>
      <c r="Q156" s="82"/>
      <c r="R156" s="82"/>
      <c r="S156" s="82"/>
    </row>
    <row r="157" spans="1:19" ht="12.75">
      <c r="A157" s="82"/>
      <c r="B157" s="82"/>
      <c r="C157" s="82"/>
      <c r="D157" s="82"/>
      <c r="E157" s="82"/>
      <c r="F157" s="82"/>
      <c r="G157" s="82"/>
      <c r="H157" s="82"/>
      <c r="I157" s="82"/>
      <c r="J157" s="82"/>
      <c r="K157" s="82"/>
      <c r="L157" s="82"/>
      <c r="M157" s="82"/>
      <c r="N157" s="82"/>
      <c r="O157" s="82"/>
      <c r="P157" s="82"/>
      <c r="Q157" s="82"/>
      <c r="R157" s="82"/>
      <c r="S157" s="82"/>
    </row>
    <row r="158" spans="1:19" ht="12.75">
      <c r="A158" s="82"/>
      <c r="B158" s="82"/>
      <c r="C158" s="82"/>
      <c r="D158" s="82"/>
      <c r="E158" s="82"/>
      <c r="F158" s="82"/>
      <c r="G158" s="82"/>
      <c r="H158" s="82"/>
      <c r="I158" s="82"/>
      <c r="J158" s="82"/>
      <c r="K158" s="82"/>
      <c r="L158" s="82"/>
      <c r="M158" s="82"/>
      <c r="N158" s="82"/>
      <c r="O158" s="82"/>
      <c r="P158" s="82"/>
      <c r="Q158" s="82"/>
      <c r="R158" s="82"/>
      <c r="S158" s="82"/>
    </row>
    <row r="159" spans="1:19" ht="12.75">
      <c r="A159" s="82"/>
      <c r="B159" s="82"/>
      <c r="C159" s="82"/>
      <c r="D159" s="82"/>
      <c r="E159" s="82"/>
      <c r="F159" s="82"/>
      <c r="G159" s="82"/>
      <c r="H159" s="82"/>
      <c r="I159" s="82"/>
      <c r="J159" s="82"/>
      <c r="K159" s="82"/>
      <c r="L159" s="82"/>
      <c r="M159" s="82"/>
      <c r="N159" s="82"/>
      <c r="O159" s="82"/>
      <c r="P159" s="82"/>
      <c r="Q159" s="82"/>
      <c r="R159" s="82"/>
      <c r="S159" s="82"/>
    </row>
    <row r="160" spans="1:19" ht="12.75">
      <c r="A160" s="82"/>
      <c r="B160" s="82"/>
      <c r="C160" s="82"/>
      <c r="D160" s="82"/>
      <c r="E160" s="82"/>
      <c r="F160" s="82"/>
      <c r="G160" s="82"/>
      <c r="H160" s="82"/>
      <c r="I160" s="82"/>
      <c r="J160" s="82"/>
      <c r="K160" s="82"/>
      <c r="L160" s="82"/>
      <c r="M160" s="82"/>
      <c r="N160" s="82"/>
      <c r="O160" s="82"/>
      <c r="P160" s="82"/>
      <c r="Q160" s="82"/>
      <c r="R160" s="82"/>
      <c r="S160" s="82"/>
    </row>
    <row r="161" spans="1:19" ht="12.75">
      <c r="A161" s="82"/>
      <c r="B161" s="82"/>
      <c r="C161" s="82"/>
      <c r="D161" s="82"/>
      <c r="E161" s="82"/>
      <c r="F161" s="82"/>
      <c r="G161" s="82"/>
      <c r="H161" s="82"/>
      <c r="I161" s="82"/>
      <c r="J161" s="82"/>
      <c r="K161" s="82"/>
      <c r="L161" s="82"/>
      <c r="M161" s="82"/>
      <c r="N161" s="82"/>
      <c r="O161" s="82"/>
      <c r="P161" s="82"/>
      <c r="Q161" s="82"/>
      <c r="R161" s="82"/>
      <c r="S161" s="82"/>
    </row>
    <row r="162" spans="1:19" ht="12.75">
      <c r="A162" s="82"/>
      <c r="B162" s="82"/>
      <c r="C162" s="82"/>
      <c r="D162" s="82"/>
      <c r="E162" s="82"/>
      <c r="F162" s="82"/>
      <c r="G162" s="82"/>
      <c r="H162" s="82"/>
      <c r="I162" s="82"/>
      <c r="J162" s="82"/>
      <c r="K162" s="82"/>
      <c r="L162" s="82"/>
      <c r="M162" s="82"/>
      <c r="N162" s="82"/>
      <c r="O162" s="82"/>
      <c r="P162" s="82"/>
      <c r="Q162" s="82"/>
      <c r="R162" s="82"/>
      <c r="S162" s="82"/>
    </row>
    <row r="163" spans="1:19" ht="12.75">
      <c r="A163" s="82"/>
      <c r="B163" s="82"/>
      <c r="C163" s="82"/>
      <c r="D163" s="82"/>
      <c r="E163" s="82"/>
      <c r="F163" s="82"/>
      <c r="G163" s="82"/>
      <c r="H163" s="82"/>
      <c r="I163" s="82"/>
      <c r="J163" s="82"/>
      <c r="K163" s="82"/>
      <c r="L163" s="82"/>
      <c r="M163" s="82"/>
      <c r="N163" s="82"/>
      <c r="O163" s="82"/>
      <c r="P163" s="82"/>
      <c r="Q163" s="82"/>
      <c r="R163" s="82"/>
      <c r="S163" s="82"/>
    </row>
    <row r="164" spans="1:19" ht="12.75">
      <c r="A164" s="82"/>
      <c r="B164" s="82"/>
      <c r="C164" s="82"/>
      <c r="D164" s="82"/>
      <c r="E164" s="82"/>
      <c r="F164" s="82"/>
      <c r="G164" s="82"/>
      <c r="H164" s="82"/>
      <c r="I164" s="82"/>
      <c r="J164" s="82"/>
      <c r="K164" s="82"/>
      <c r="L164" s="82"/>
      <c r="M164" s="82"/>
      <c r="N164" s="82"/>
      <c r="O164" s="82"/>
      <c r="P164" s="82"/>
      <c r="Q164" s="82"/>
      <c r="R164" s="82"/>
      <c r="S164" s="82"/>
    </row>
    <row r="165" spans="1:19" ht="12.75">
      <c r="A165" s="82"/>
      <c r="B165" s="82"/>
      <c r="C165" s="82"/>
      <c r="D165" s="82"/>
      <c r="E165" s="82"/>
      <c r="F165" s="82"/>
      <c r="G165" s="82"/>
      <c r="H165" s="82"/>
      <c r="I165" s="82"/>
      <c r="J165" s="82"/>
      <c r="K165" s="82"/>
      <c r="L165" s="82"/>
      <c r="M165" s="82"/>
      <c r="N165" s="82"/>
      <c r="O165" s="82"/>
      <c r="P165" s="82"/>
      <c r="Q165" s="82"/>
      <c r="R165" s="82"/>
      <c r="S165" s="82"/>
    </row>
    <row r="166" spans="1:19" ht="12.75">
      <c r="A166" s="82"/>
      <c r="B166" s="82"/>
      <c r="C166" s="82"/>
      <c r="D166" s="82"/>
      <c r="E166" s="82"/>
      <c r="F166" s="82"/>
      <c r="G166" s="82"/>
      <c r="H166" s="82"/>
      <c r="I166" s="82"/>
      <c r="J166" s="82"/>
      <c r="K166" s="82"/>
      <c r="L166" s="82"/>
      <c r="M166" s="82"/>
      <c r="N166" s="82"/>
      <c r="O166" s="82"/>
      <c r="P166" s="82"/>
      <c r="Q166" s="82"/>
      <c r="R166" s="82"/>
      <c r="S166" s="82"/>
    </row>
    <row r="167" spans="1:19" ht="12.75">
      <c r="A167" s="82"/>
      <c r="B167" s="82"/>
      <c r="C167" s="82"/>
      <c r="D167" s="82"/>
      <c r="E167" s="82"/>
      <c r="F167" s="82"/>
      <c r="G167" s="82"/>
      <c r="H167" s="82"/>
      <c r="I167" s="82"/>
      <c r="J167" s="82"/>
      <c r="K167" s="82"/>
      <c r="L167" s="82"/>
      <c r="M167" s="82"/>
      <c r="N167" s="82"/>
      <c r="O167" s="82"/>
      <c r="P167" s="82"/>
      <c r="Q167" s="82"/>
      <c r="R167" s="82"/>
      <c r="S167" s="82"/>
    </row>
    <row r="168" spans="1:19" ht="12.75">
      <c r="A168" s="82"/>
      <c r="B168" s="82"/>
      <c r="C168" s="82"/>
      <c r="D168" s="82"/>
      <c r="E168" s="82"/>
      <c r="F168" s="82"/>
      <c r="G168" s="82"/>
      <c r="H168" s="82"/>
      <c r="I168" s="82"/>
      <c r="J168" s="82"/>
      <c r="K168" s="82"/>
      <c r="L168" s="82"/>
      <c r="M168" s="82"/>
      <c r="N168" s="82"/>
      <c r="O168" s="82"/>
      <c r="P168" s="82"/>
      <c r="Q168" s="82"/>
      <c r="R168" s="82"/>
      <c r="S168" s="82"/>
    </row>
    <row r="169" spans="1:19" ht="12.75">
      <c r="A169" s="82"/>
      <c r="B169" s="82"/>
      <c r="C169" s="82"/>
      <c r="D169" s="82"/>
      <c r="E169" s="82"/>
      <c r="F169" s="82"/>
      <c r="G169" s="82"/>
      <c r="H169" s="82"/>
      <c r="I169" s="82"/>
      <c r="J169" s="82"/>
      <c r="K169" s="82"/>
      <c r="L169" s="82"/>
      <c r="M169" s="82"/>
      <c r="N169" s="82"/>
      <c r="O169" s="82"/>
      <c r="P169" s="82"/>
      <c r="Q169" s="82"/>
      <c r="R169" s="82"/>
      <c r="S169" s="82"/>
    </row>
    <row r="170" spans="1:19" ht="12.75">
      <c r="A170" s="82"/>
      <c r="B170" s="82"/>
      <c r="C170" s="82"/>
      <c r="D170" s="82"/>
      <c r="E170" s="82"/>
      <c r="F170" s="82"/>
      <c r="G170" s="82"/>
      <c r="H170" s="82"/>
      <c r="I170" s="82"/>
      <c r="J170" s="82"/>
      <c r="K170" s="82"/>
      <c r="L170" s="82"/>
      <c r="M170" s="82"/>
      <c r="N170" s="82"/>
      <c r="O170" s="82"/>
      <c r="P170" s="82"/>
      <c r="Q170" s="82"/>
      <c r="R170" s="82"/>
      <c r="S170" s="82"/>
    </row>
    <row r="171" spans="1:19" ht="12.75">
      <c r="A171" s="82"/>
      <c r="B171" s="82"/>
      <c r="C171" s="82"/>
      <c r="D171" s="82"/>
      <c r="E171" s="82"/>
      <c r="F171" s="82"/>
      <c r="G171" s="82"/>
      <c r="H171" s="82"/>
      <c r="I171" s="82"/>
      <c r="J171" s="82"/>
      <c r="K171" s="82"/>
      <c r="L171" s="82"/>
      <c r="M171" s="82"/>
      <c r="N171" s="82"/>
      <c r="O171" s="82"/>
      <c r="P171" s="82"/>
      <c r="Q171" s="82"/>
      <c r="R171" s="82"/>
      <c r="S171" s="82"/>
    </row>
    <row r="172" spans="1:19" ht="12.75">
      <c r="A172" s="82"/>
      <c r="B172" s="82"/>
      <c r="C172" s="82"/>
      <c r="D172" s="82"/>
      <c r="E172" s="82"/>
      <c r="F172" s="82"/>
      <c r="G172" s="82"/>
      <c r="H172" s="82"/>
      <c r="I172" s="82"/>
      <c r="J172" s="82"/>
      <c r="K172" s="82"/>
      <c r="L172" s="82"/>
      <c r="M172" s="82"/>
      <c r="N172" s="82"/>
      <c r="O172" s="82"/>
      <c r="P172" s="82"/>
      <c r="Q172" s="82"/>
      <c r="R172" s="82"/>
      <c r="S172" s="82"/>
    </row>
    <row r="173" spans="1:19" ht="12.75">
      <c r="A173" s="82"/>
      <c r="B173" s="82"/>
      <c r="C173" s="82"/>
      <c r="D173" s="82"/>
      <c r="E173" s="82"/>
      <c r="F173" s="82"/>
      <c r="G173" s="82"/>
      <c r="H173" s="82"/>
      <c r="I173" s="82"/>
      <c r="J173" s="82"/>
      <c r="K173" s="82"/>
      <c r="L173" s="82"/>
      <c r="M173" s="82"/>
      <c r="N173" s="82"/>
      <c r="O173" s="82"/>
      <c r="P173" s="82"/>
      <c r="Q173" s="82"/>
      <c r="R173" s="82"/>
      <c r="S173" s="82"/>
    </row>
    <row r="174" spans="1:19" ht="12.75">
      <c r="A174" s="82"/>
      <c r="B174" s="82"/>
      <c r="C174" s="82"/>
      <c r="D174" s="82"/>
      <c r="E174" s="82"/>
      <c r="F174" s="82"/>
      <c r="G174" s="82"/>
      <c r="H174" s="82"/>
      <c r="I174" s="82"/>
      <c r="J174" s="82"/>
      <c r="K174" s="82"/>
      <c r="L174" s="82"/>
      <c r="M174" s="82"/>
      <c r="N174" s="82"/>
      <c r="O174" s="82"/>
      <c r="P174" s="82"/>
      <c r="Q174" s="82"/>
      <c r="R174" s="82"/>
      <c r="S174" s="82"/>
    </row>
    <row r="175" spans="1:19" ht="12.75">
      <c r="A175" s="82"/>
      <c r="B175" s="82"/>
      <c r="C175" s="82"/>
      <c r="D175" s="82"/>
      <c r="E175" s="82"/>
      <c r="F175" s="82"/>
      <c r="G175" s="82"/>
      <c r="H175" s="82"/>
      <c r="I175" s="82"/>
      <c r="J175" s="82"/>
      <c r="K175" s="82"/>
      <c r="L175" s="82"/>
      <c r="M175" s="82"/>
      <c r="N175" s="82"/>
      <c r="O175" s="82"/>
      <c r="P175" s="82"/>
      <c r="Q175" s="82"/>
      <c r="R175" s="82"/>
      <c r="S175" s="82"/>
    </row>
    <row r="176" spans="1:19" ht="12.75">
      <c r="A176" s="82"/>
      <c r="B176" s="82"/>
      <c r="C176" s="82"/>
      <c r="D176" s="82"/>
      <c r="E176" s="82"/>
      <c r="F176" s="82"/>
      <c r="G176" s="82"/>
      <c r="H176" s="82"/>
      <c r="I176" s="82"/>
      <c r="J176" s="82"/>
      <c r="K176" s="82"/>
      <c r="L176" s="82"/>
      <c r="M176" s="82"/>
      <c r="N176" s="82"/>
      <c r="O176" s="82"/>
      <c r="P176" s="82"/>
      <c r="Q176" s="82"/>
      <c r="R176" s="82"/>
      <c r="S176" s="82"/>
    </row>
    <row r="177" spans="1:19" ht="12.75">
      <c r="A177" s="82"/>
      <c r="B177" s="82"/>
      <c r="C177" s="82"/>
      <c r="D177" s="82"/>
      <c r="E177" s="82"/>
      <c r="F177" s="82"/>
      <c r="G177" s="82"/>
      <c r="H177" s="82"/>
      <c r="I177" s="82"/>
      <c r="J177" s="82"/>
      <c r="K177" s="82"/>
      <c r="L177" s="82"/>
      <c r="M177" s="82"/>
      <c r="N177" s="82"/>
      <c r="O177" s="82"/>
      <c r="P177" s="82"/>
      <c r="Q177" s="82"/>
      <c r="R177" s="82"/>
      <c r="S177" s="82"/>
    </row>
    <row r="178" spans="1:19" ht="12.75">
      <c r="A178" s="82"/>
      <c r="B178" s="82"/>
      <c r="C178" s="82"/>
      <c r="D178" s="82"/>
      <c r="E178" s="82"/>
      <c r="F178" s="82"/>
      <c r="G178" s="82"/>
      <c r="H178" s="82"/>
      <c r="I178" s="82"/>
      <c r="J178" s="82"/>
      <c r="K178" s="82"/>
      <c r="L178" s="82"/>
      <c r="M178" s="82"/>
      <c r="N178" s="82"/>
      <c r="O178" s="82"/>
      <c r="P178" s="82"/>
      <c r="Q178" s="82"/>
      <c r="R178" s="82"/>
      <c r="S178" s="82"/>
    </row>
    <row r="179" spans="1:19" ht="12.75">
      <c r="A179" s="82"/>
      <c r="B179" s="82"/>
      <c r="C179" s="82"/>
      <c r="D179" s="82"/>
      <c r="E179" s="82"/>
      <c r="F179" s="82"/>
      <c r="G179" s="82"/>
      <c r="H179" s="82"/>
      <c r="I179" s="82"/>
      <c r="J179" s="82"/>
      <c r="K179" s="82"/>
      <c r="L179" s="82"/>
      <c r="M179" s="82"/>
      <c r="N179" s="82"/>
      <c r="O179" s="82"/>
      <c r="P179" s="82"/>
      <c r="Q179" s="82"/>
      <c r="R179" s="82"/>
      <c r="S179" s="82"/>
    </row>
    <row r="180" spans="1:19" ht="12.75">
      <c r="A180" s="82"/>
      <c r="B180" s="82"/>
      <c r="C180" s="82"/>
      <c r="D180" s="82"/>
      <c r="E180" s="82"/>
      <c r="F180" s="82"/>
      <c r="G180" s="82"/>
      <c r="H180" s="82"/>
      <c r="I180" s="82"/>
      <c r="J180" s="82"/>
      <c r="K180" s="82"/>
      <c r="L180" s="82"/>
      <c r="M180" s="82"/>
      <c r="N180" s="82"/>
      <c r="O180" s="82"/>
      <c r="P180" s="82"/>
      <c r="Q180" s="82"/>
      <c r="R180" s="82"/>
      <c r="S180" s="82"/>
    </row>
    <row r="181" spans="1:19" ht="12.75">
      <c r="A181" s="82"/>
      <c r="B181" s="82"/>
      <c r="C181" s="82"/>
      <c r="D181" s="82"/>
      <c r="E181" s="82"/>
      <c r="F181" s="82"/>
      <c r="G181" s="82"/>
      <c r="H181" s="82"/>
      <c r="I181" s="82"/>
      <c r="J181" s="82"/>
      <c r="K181" s="82"/>
      <c r="L181" s="82"/>
      <c r="M181" s="82"/>
      <c r="N181" s="82"/>
      <c r="O181" s="82"/>
      <c r="P181" s="82"/>
      <c r="Q181" s="82"/>
      <c r="R181" s="82"/>
      <c r="S181" s="82"/>
    </row>
    <row r="182" spans="1:19" ht="12.75">
      <c r="A182" s="82"/>
      <c r="B182" s="82"/>
      <c r="C182" s="82"/>
      <c r="D182" s="82"/>
      <c r="E182" s="82"/>
      <c r="F182" s="82"/>
      <c r="G182" s="82"/>
      <c r="H182" s="82"/>
      <c r="I182" s="82"/>
      <c r="J182" s="82"/>
      <c r="K182" s="82"/>
      <c r="L182" s="82"/>
      <c r="M182" s="82"/>
      <c r="N182" s="82"/>
      <c r="O182" s="82"/>
      <c r="P182" s="82"/>
      <c r="Q182" s="82"/>
      <c r="R182" s="82"/>
      <c r="S182" s="82"/>
    </row>
    <row r="183" spans="1:19" ht="12.75">
      <c r="A183" s="82"/>
      <c r="B183" s="82"/>
      <c r="C183" s="82"/>
      <c r="D183" s="82"/>
      <c r="E183" s="82"/>
      <c r="F183" s="82"/>
      <c r="G183" s="82"/>
      <c r="H183" s="82"/>
      <c r="I183" s="82"/>
      <c r="J183" s="82"/>
      <c r="K183" s="82"/>
      <c r="L183" s="82"/>
      <c r="M183" s="82"/>
      <c r="N183" s="82"/>
      <c r="O183" s="82"/>
      <c r="P183" s="82"/>
      <c r="Q183" s="82"/>
      <c r="R183" s="82"/>
      <c r="S183" s="82"/>
    </row>
    <row r="184" spans="1:19" ht="12.75">
      <c r="A184" s="82"/>
      <c r="B184" s="82"/>
      <c r="C184" s="82"/>
      <c r="D184" s="82"/>
      <c r="E184" s="82"/>
      <c r="F184" s="82"/>
      <c r="G184" s="82"/>
      <c r="H184" s="82"/>
      <c r="I184" s="82"/>
      <c r="J184" s="82"/>
      <c r="K184" s="82"/>
      <c r="L184" s="82"/>
      <c r="M184" s="82"/>
      <c r="N184" s="82"/>
      <c r="O184" s="82"/>
      <c r="P184" s="82"/>
      <c r="Q184" s="82"/>
      <c r="R184" s="82"/>
      <c r="S184" s="82"/>
    </row>
    <row r="185" spans="1:19" ht="12.75">
      <c r="A185" s="82"/>
      <c r="B185" s="82"/>
      <c r="C185" s="82"/>
      <c r="D185" s="82"/>
      <c r="E185" s="82"/>
      <c r="F185" s="82"/>
      <c r="G185" s="82"/>
      <c r="H185" s="82"/>
      <c r="I185" s="82"/>
      <c r="J185" s="82"/>
      <c r="K185" s="82"/>
      <c r="L185" s="82"/>
      <c r="M185" s="82"/>
      <c r="N185" s="82"/>
      <c r="O185" s="82"/>
      <c r="P185" s="82"/>
      <c r="Q185" s="82"/>
      <c r="R185" s="82"/>
      <c r="S185" s="82"/>
    </row>
    <row r="186" spans="1:19" ht="12.75">
      <c r="A186" s="82"/>
      <c r="B186" s="82"/>
      <c r="C186" s="82"/>
      <c r="D186" s="82"/>
      <c r="E186" s="82"/>
      <c r="F186" s="82"/>
      <c r="G186" s="82"/>
      <c r="H186" s="82"/>
      <c r="I186" s="82"/>
      <c r="J186" s="82"/>
      <c r="K186" s="82"/>
      <c r="L186" s="82"/>
      <c r="M186" s="82"/>
      <c r="N186" s="82"/>
      <c r="O186" s="82"/>
      <c r="P186" s="82"/>
      <c r="Q186" s="82"/>
      <c r="R186" s="82"/>
      <c r="S186" s="82"/>
    </row>
    <row r="187" spans="1:19" ht="12.75">
      <c r="A187" s="82"/>
      <c r="B187" s="82"/>
      <c r="C187" s="82"/>
      <c r="D187" s="82"/>
      <c r="E187" s="82"/>
      <c r="F187" s="82"/>
      <c r="G187" s="82"/>
      <c r="H187" s="82"/>
      <c r="I187" s="82"/>
      <c r="J187" s="82"/>
      <c r="K187" s="82"/>
      <c r="L187" s="82"/>
      <c r="M187" s="82"/>
      <c r="N187" s="82"/>
      <c r="O187" s="82"/>
      <c r="P187" s="82"/>
      <c r="Q187" s="82"/>
      <c r="R187" s="82"/>
      <c r="S187" s="82"/>
    </row>
    <row r="188" spans="1:19" ht="12.75">
      <c r="A188" s="82"/>
      <c r="B188" s="82"/>
      <c r="C188" s="82"/>
      <c r="D188" s="82"/>
      <c r="E188" s="82"/>
      <c r="F188" s="82"/>
      <c r="G188" s="82"/>
      <c r="H188" s="82"/>
      <c r="I188" s="82"/>
      <c r="J188" s="82"/>
      <c r="K188" s="82"/>
      <c r="L188" s="82"/>
      <c r="M188" s="82"/>
      <c r="N188" s="82"/>
      <c r="O188" s="82"/>
      <c r="P188" s="82"/>
      <c r="Q188" s="82"/>
      <c r="R188" s="82"/>
      <c r="S188" s="82"/>
    </row>
    <row r="189" spans="1:19" ht="12.75">
      <c r="A189" s="82"/>
      <c r="B189" s="82"/>
      <c r="C189" s="82"/>
      <c r="D189" s="82"/>
      <c r="E189" s="82"/>
      <c r="F189" s="82"/>
      <c r="G189" s="82"/>
      <c r="H189" s="82"/>
      <c r="I189" s="82"/>
      <c r="J189" s="82"/>
      <c r="K189" s="82"/>
      <c r="L189" s="82"/>
      <c r="M189" s="82"/>
      <c r="N189" s="82"/>
      <c r="O189" s="82"/>
      <c r="P189" s="82"/>
      <c r="Q189" s="82"/>
      <c r="R189" s="82"/>
      <c r="S189" s="82"/>
    </row>
    <row r="190" spans="1:19" ht="12.75">
      <c r="A190" s="82"/>
      <c r="B190" s="82"/>
      <c r="C190" s="82"/>
      <c r="D190" s="82"/>
      <c r="E190" s="82"/>
      <c r="F190" s="82"/>
      <c r="G190" s="82"/>
      <c r="H190" s="82"/>
      <c r="I190" s="82"/>
      <c r="J190" s="82"/>
      <c r="K190" s="82"/>
      <c r="L190" s="82"/>
      <c r="M190" s="82"/>
      <c r="N190" s="82"/>
      <c r="O190" s="82"/>
      <c r="P190" s="82"/>
      <c r="Q190" s="82"/>
      <c r="R190" s="82"/>
      <c r="S190" s="82"/>
    </row>
    <row r="191" spans="15:19" ht="12.75">
      <c r="O191" s="82"/>
      <c r="P191" s="82"/>
      <c r="Q191" s="82"/>
      <c r="R191" s="82"/>
      <c r="S191" s="82"/>
    </row>
    <row r="192" spans="15:19" ht="12.75">
      <c r="O192" s="82"/>
      <c r="P192" s="82"/>
      <c r="Q192" s="82"/>
      <c r="R192" s="82"/>
      <c r="S192" s="82"/>
    </row>
    <row r="193" spans="15:19" ht="12.75">
      <c r="O193" s="82"/>
      <c r="P193" s="82"/>
      <c r="Q193" s="82"/>
      <c r="R193" s="82"/>
      <c r="S193" s="82"/>
    </row>
    <row r="194" spans="15:19" ht="12.75">
      <c r="O194" s="82"/>
      <c r="P194" s="82"/>
      <c r="Q194" s="82"/>
      <c r="R194" s="82"/>
      <c r="S194" s="82"/>
    </row>
    <row r="195" spans="15:19" ht="12.75">
      <c r="O195" s="82"/>
      <c r="P195" s="82"/>
      <c r="Q195" s="82"/>
      <c r="R195" s="82"/>
      <c r="S195" s="82"/>
    </row>
    <row r="196" spans="15:19" ht="12.75">
      <c r="O196" s="82"/>
      <c r="P196" s="82"/>
      <c r="Q196" s="82"/>
      <c r="R196" s="82"/>
      <c r="S196" s="82"/>
    </row>
    <row r="197" spans="15:19" ht="12.75">
      <c r="O197" s="82"/>
      <c r="P197" s="82"/>
      <c r="Q197" s="82"/>
      <c r="R197" s="82"/>
      <c r="S197" s="82"/>
    </row>
    <row r="198" spans="15:19" ht="12.75">
      <c r="O198" s="82"/>
      <c r="P198" s="82"/>
      <c r="Q198" s="82"/>
      <c r="R198" s="82"/>
      <c r="S198" s="82"/>
    </row>
    <row r="199" spans="15:19" ht="12.75">
      <c r="O199" s="82"/>
      <c r="P199" s="82"/>
      <c r="Q199" s="82"/>
      <c r="R199" s="82"/>
      <c r="S199" s="82"/>
    </row>
    <row r="200" spans="15:19" ht="12.75">
      <c r="O200" s="82"/>
      <c r="P200" s="82"/>
      <c r="Q200" s="82"/>
      <c r="R200" s="82"/>
      <c r="S200" s="82"/>
    </row>
    <row r="201" spans="15:19" ht="12.75">
      <c r="O201" s="82"/>
      <c r="P201" s="82"/>
      <c r="Q201" s="82"/>
      <c r="R201" s="82"/>
      <c r="S201" s="82"/>
    </row>
    <row r="202" spans="15:19" ht="12.75">
      <c r="O202" s="82"/>
      <c r="P202" s="82"/>
      <c r="Q202" s="82"/>
      <c r="R202" s="82"/>
      <c r="S202" s="82"/>
    </row>
    <row r="203" spans="15:19" ht="12.75">
      <c r="O203" s="82"/>
      <c r="P203" s="82"/>
      <c r="Q203" s="82"/>
      <c r="R203" s="82"/>
      <c r="S203" s="82"/>
    </row>
    <row r="204" spans="15:19" ht="12.75">
      <c r="O204" s="82"/>
      <c r="P204" s="82"/>
      <c r="Q204" s="82"/>
      <c r="R204" s="82"/>
      <c r="S204" s="82"/>
    </row>
    <row r="205" spans="15:19" ht="12.75">
      <c r="O205" s="82"/>
      <c r="P205" s="82"/>
      <c r="Q205" s="82"/>
      <c r="R205" s="82"/>
      <c r="S205" s="82"/>
    </row>
    <row r="206" spans="15:19" ht="12.75">
      <c r="O206" s="82"/>
      <c r="P206" s="82"/>
      <c r="Q206" s="82"/>
      <c r="R206" s="82"/>
      <c r="S206" s="82"/>
    </row>
    <row r="207" spans="15:19" ht="12.75">
      <c r="O207" s="82"/>
      <c r="P207" s="82"/>
      <c r="Q207" s="82"/>
      <c r="R207" s="82"/>
      <c r="S207" s="82"/>
    </row>
    <row r="208" spans="15:19" ht="12.75">
      <c r="O208" s="82"/>
      <c r="P208" s="82"/>
      <c r="Q208" s="82"/>
      <c r="R208" s="82"/>
      <c r="S208" s="82"/>
    </row>
    <row r="209" spans="15:19" ht="12.75">
      <c r="O209" s="82"/>
      <c r="P209" s="82"/>
      <c r="Q209" s="82"/>
      <c r="R209" s="82"/>
      <c r="S209" s="82"/>
    </row>
    <row r="210" spans="15:19" ht="12.75">
      <c r="O210" s="82"/>
      <c r="P210" s="82"/>
      <c r="Q210" s="82"/>
      <c r="R210" s="82"/>
      <c r="S210" s="82"/>
    </row>
    <row r="211" spans="15:19" ht="12.75">
      <c r="O211" s="82"/>
      <c r="P211" s="82"/>
      <c r="Q211" s="82"/>
      <c r="R211" s="82"/>
      <c r="S211" s="82"/>
    </row>
    <row r="212" spans="15:19" ht="12.75">
      <c r="O212" s="82"/>
      <c r="P212" s="82"/>
      <c r="Q212" s="82"/>
      <c r="R212" s="82"/>
      <c r="S212" s="82"/>
    </row>
    <row r="213" spans="15:19" ht="12.75">
      <c r="O213" s="82"/>
      <c r="P213" s="82"/>
      <c r="Q213" s="82"/>
      <c r="R213" s="82"/>
      <c r="S213" s="82"/>
    </row>
    <row r="214" spans="15:19" ht="12.75">
      <c r="O214" s="82"/>
      <c r="P214" s="82"/>
      <c r="Q214" s="82"/>
      <c r="R214" s="82"/>
      <c r="S214" s="82"/>
    </row>
    <row r="215" spans="15:19" ht="12.75">
      <c r="O215" s="82"/>
      <c r="P215" s="82"/>
      <c r="Q215" s="82"/>
      <c r="R215" s="82"/>
      <c r="S215" s="82"/>
    </row>
    <row r="216" spans="15:19" ht="12.75">
      <c r="O216" s="82"/>
      <c r="P216" s="82"/>
      <c r="Q216" s="82"/>
      <c r="R216" s="82"/>
      <c r="S216" s="82"/>
    </row>
    <row r="217" spans="15:19" ht="12.75">
      <c r="O217" s="82"/>
      <c r="P217" s="82"/>
      <c r="Q217" s="82"/>
      <c r="R217" s="82"/>
      <c r="S217" s="82"/>
    </row>
    <row r="218" spans="15:19" ht="12.75">
      <c r="O218" s="82"/>
      <c r="P218" s="82"/>
      <c r="Q218" s="82"/>
      <c r="R218" s="82"/>
      <c r="S218" s="82"/>
    </row>
    <row r="219" spans="15:19" ht="12.75">
      <c r="O219" s="82"/>
      <c r="P219" s="82"/>
      <c r="Q219" s="82"/>
      <c r="R219" s="82"/>
      <c r="S219" s="82"/>
    </row>
    <row r="220" spans="15:19" ht="12.75">
      <c r="O220" s="82"/>
      <c r="P220" s="82"/>
      <c r="Q220" s="82"/>
      <c r="R220" s="82"/>
      <c r="S220" s="82"/>
    </row>
    <row r="221" spans="15:19" ht="12.75">
      <c r="O221" s="82"/>
      <c r="P221" s="82"/>
      <c r="Q221" s="82"/>
      <c r="R221" s="82"/>
      <c r="S221" s="82"/>
    </row>
    <row r="222" spans="15:19" ht="12.75">
      <c r="O222" s="82"/>
      <c r="P222" s="82"/>
      <c r="Q222" s="82"/>
      <c r="R222" s="82"/>
      <c r="S222" s="82"/>
    </row>
    <row r="223" spans="15:19" ht="12.75">
      <c r="O223" s="82"/>
      <c r="P223" s="82"/>
      <c r="Q223" s="82"/>
      <c r="R223" s="82"/>
      <c r="S223" s="82"/>
    </row>
    <row r="224" spans="15:19" ht="12.75">
      <c r="O224" s="82"/>
      <c r="P224" s="82"/>
      <c r="Q224" s="82"/>
      <c r="R224" s="82"/>
      <c r="S224" s="82"/>
    </row>
    <row r="225" spans="15:19" ht="12.75">
      <c r="O225" s="82"/>
      <c r="P225" s="82"/>
      <c r="Q225" s="82"/>
      <c r="R225" s="82"/>
      <c r="S225" s="82"/>
    </row>
    <row r="226" spans="15:19" ht="12.75">
      <c r="O226" s="82"/>
      <c r="P226" s="82"/>
      <c r="Q226" s="82"/>
      <c r="R226" s="82"/>
      <c r="S226" s="82"/>
    </row>
    <row r="227" spans="15:19" ht="12.75">
      <c r="O227" s="82"/>
      <c r="P227" s="82"/>
      <c r="Q227" s="82"/>
      <c r="R227" s="82"/>
      <c r="S227" s="82"/>
    </row>
    <row r="228" spans="15:19" ht="12.75">
      <c r="O228" s="82"/>
      <c r="P228" s="82"/>
      <c r="Q228" s="82"/>
      <c r="R228" s="82"/>
      <c r="S228" s="82"/>
    </row>
    <row r="229" spans="15:19" ht="12.75">
      <c r="O229" s="82"/>
      <c r="P229" s="82"/>
      <c r="Q229" s="82"/>
      <c r="R229" s="82"/>
      <c r="S229" s="82"/>
    </row>
    <row r="230" spans="15:19" ht="12.75">
      <c r="O230" s="82"/>
      <c r="P230" s="82"/>
      <c r="Q230" s="82"/>
      <c r="R230" s="82"/>
      <c r="S230" s="82"/>
    </row>
    <row r="231" spans="15:19" ht="12.75">
      <c r="O231" s="82"/>
      <c r="P231" s="82"/>
      <c r="Q231" s="82"/>
      <c r="R231" s="82"/>
      <c r="S231" s="82"/>
    </row>
    <row r="232" spans="15:19" ht="12.75">
      <c r="O232" s="82"/>
      <c r="P232" s="82"/>
      <c r="Q232" s="82"/>
      <c r="R232" s="82"/>
      <c r="S232" s="82"/>
    </row>
    <row r="233" spans="15:19" ht="12.75">
      <c r="O233" s="82"/>
      <c r="P233" s="82"/>
      <c r="Q233" s="82"/>
      <c r="R233" s="82"/>
      <c r="S233" s="82"/>
    </row>
    <row r="234" spans="15:19" ht="12.75">
      <c r="O234" s="82"/>
      <c r="P234" s="82"/>
      <c r="Q234" s="82"/>
      <c r="R234" s="82"/>
      <c r="S234" s="82"/>
    </row>
    <row r="235" spans="15:19" ht="12.75">
      <c r="O235" s="82"/>
      <c r="P235" s="82"/>
      <c r="Q235" s="82"/>
      <c r="R235" s="82"/>
      <c r="S235" s="82"/>
    </row>
    <row r="236" spans="15:19" ht="12.75">
      <c r="O236" s="82"/>
      <c r="P236" s="82"/>
      <c r="Q236" s="82"/>
      <c r="R236" s="82"/>
      <c r="S236" s="82"/>
    </row>
    <row r="237" spans="15:19" ht="12.75">
      <c r="O237" s="82"/>
      <c r="P237" s="82"/>
      <c r="Q237" s="82"/>
      <c r="R237" s="82"/>
      <c r="S237" s="82"/>
    </row>
    <row r="238" spans="15:19" ht="12.75">
      <c r="O238" s="82"/>
      <c r="P238" s="82"/>
      <c r="Q238" s="82"/>
      <c r="R238" s="82"/>
      <c r="S238" s="82"/>
    </row>
    <row r="239" spans="15:19" ht="12.75">
      <c r="O239" s="82"/>
      <c r="P239" s="82"/>
      <c r="Q239" s="82"/>
      <c r="R239" s="82"/>
      <c r="S239" s="82"/>
    </row>
    <row r="240" spans="15:19" ht="12.75">
      <c r="O240" s="82"/>
      <c r="P240" s="82"/>
      <c r="Q240" s="82"/>
      <c r="R240" s="82"/>
      <c r="S240" s="82"/>
    </row>
    <row r="241" spans="15:19" ht="12.75">
      <c r="O241" s="82"/>
      <c r="P241" s="82"/>
      <c r="Q241" s="82"/>
      <c r="R241" s="82"/>
      <c r="S241" s="82"/>
    </row>
    <row r="242" spans="15:19" ht="12.75">
      <c r="O242" s="82"/>
      <c r="P242" s="82"/>
      <c r="Q242" s="82"/>
      <c r="R242" s="82"/>
      <c r="S242" s="82"/>
    </row>
    <row r="243" spans="15:19" ht="12.75">
      <c r="O243" s="82"/>
      <c r="P243" s="82"/>
      <c r="Q243" s="82"/>
      <c r="R243" s="82"/>
      <c r="S243" s="82"/>
    </row>
    <row r="244" spans="15:19" ht="12.75">
      <c r="O244" s="82"/>
      <c r="P244" s="82"/>
      <c r="Q244" s="82"/>
      <c r="R244" s="82"/>
      <c r="S244" s="82"/>
    </row>
    <row r="245" spans="15:19" ht="12.75">
      <c r="O245" s="82"/>
      <c r="P245" s="82"/>
      <c r="Q245" s="82"/>
      <c r="R245" s="82"/>
      <c r="S245" s="82"/>
    </row>
    <row r="246" spans="15:19" ht="12.75">
      <c r="O246" s="82"/>
      <c r="P246" s="82"/>
      <c r="Q246" s="82"/>
      <c r="R246" s="82"/>
      <c r="S246" s="82"/>
    </row>
    <row r="247" spans="15:19" ht="12.75">
      <c r="O247" s="82"/>
      <c r="P247" s="82"/>
      <c r="Q247" s="82"/>
      <c r="R247" s="82"/>
      <c r="S247" s="82"/>
    </row>
    <row r="248" spans="15:19" ht="12.75">
      <c r="O248" s="82"/>
      <c r="P248" s="82"/>
      <c r="Q248" s="82"/>
      <c r="R248" s="82"/>
      <c r="S248" s="82"/>
    </row>
    <row r="249" spans="15:19" ht="12.75">
      <c r="O249" s="82"/>
      <c r="P249" s="82"/>
      <c r="Q249" s="82"/>
      <c r="R249" s="82"/>
      <c r="S249" s="82"/>
    </row>
    <row r="250" spans="15:19" ht="12.75">
      <c r="O250" s="82"/>
      <c r="P250" s="82"/>
      <c r="Q250" s="82"/>
      <c r="R250" s="82"/>
      <c r="S250" s="82"/>
    </row>
    <row r="251" spans="15:19" ht="12.75">
      <c r="O251" s="82"/>
      <c r="P251" s="82"/>
      <c r="Q251" s="82"/>
      <c r="R251" s="82"/>
      <c r="S251" s="82"/>
    </row>
    <row r="252" spans="15:19" ht="12.75">
      <c r="O252" s="82"/>
      <c r="P252" s="82"/>
      <c r="Q252" s="82"/>
      <c r="R252" s="82"/>
      <c r="S252" s="82"/>
    </row>
    <row r="253" spans="15:19" ht="12.75">
      <c r="O253" s="82"/>
      <c r="P253" s="82"/>
      <c r="Q253" s="82"/>
      <c r="R253" s="82"/>
      <c r="S253" s="82"/>
    </row>
    <row r="254" spans="15:19" ht="12.75">
      <c r="O254" s="82"/>
      <c r="P254" s="82"/>
      <c r="Q254" s="82"/>
      <c r="R254" s="82"/>
      <c r="S254" s="82"/>
    </row>
    <row r="255" spans="15:19" ht="12.75">
      <c r="O255" s="82"/>
      <c r="P255" s="82"/>
      <c r="Q255" s="82"/>
      <c r="R255" s="82"/>
      <c r="S255" s="82"/>
    </row>
    <row r="256" spans="15:19" ht="12.75">
      <c r="O256" s="82"/>
      <c r="P256" s="82"/>
      <c r="Q256" s="82"/>
      <c r="R256" s="82"/>
      <c r="S256" s="82"/>
    </row>
    <row r="257" spans="15:19" ht="12.75">
      <c r="O257" s="82"/>
      <c r="P257" s="82"/>
      <c r="Q257" s="82"/>
      <c r="R257" s="82"/>
      <c r="S257" s="82"/>
    </row>
    <row r="258" spans="15:19" ht="12.75">
      <c r="O258" s="82"/>
      <c r="P258" s="82"/>
      <c r="Q258" s="82"/>
      <c r="R258" s="82"/>
      <c r="S258" s="82"/>
    </row>
    <row r="259" spans="15:19" ht="12.75">
      <c r="O259" s="82"/>
      <c r="P259" s="82"/>
      <c r="Q259" s="82"/>
      <c r="R259" s="82"/>
      <c r="S259" s="82"/>
    </row>
    <row r="260" spans="15:19" ht="12.75">
      <c r="O260" s="82"/>
      <c r="P260" s="82"/>
      <c r="Q260" s="82"/>
      <c r="R260" s="82"/>
      <c r="S260" s="82"/>
    </row>
    <row r="261" spans="15:19" ht="12.75">
      <c r="O261" s="82"/>
      <c r="P261" s="82"/>
      <c r="Q261" s="82"/>
      <c r="R261" s="82"/>
      <c r="S261" s="82"/>
    </row>
    <row r="262" spans="15:19" ht="12.75">
      <c r="O262" s="82"/>
      <c r="P262" s="82"/>
      <c r="Q262" s="82"/>
      <c r="R262" s="82"/>
      <c r="S262" s="82"/>
    </row>
    <row r="263" spans="15:19" ht="12.75">
      <c r="O263" s="82"/>
      <c r="P263" s="82"/>
      <c r="Q263" s="82"/>
      <c r="R263" s="82"/>
      <c r="S263" s="82"/>
    </row>
    <row r="264" spans="15:19" ht="12.75">
      <c r="O264" s="82"/>
      <c r="P264" s="82"/>
      <c r="Q264" s="82"/>
      <c r="R264" s="82"/>
      <c r="S264" s="82"/>
    </row>
    <row r="265" spans="15:19" ht="12.75">
      <c r="O265" s="82"/>
      <c r="P265" s="82"/>
      <c r="Q265" s="82"/>
      <c r="R265" s="82"/>
      <c r="S265" s="82"/>
    </row>
    <row r="266" spans="15:19" ht="12.75">
      <c r="O266" s="82"/>
      <c r="P266" s="82"/>
      <c r="Q266" s="82"/>
      <c r="R266" s="82"/>
      <c r="S266" s="82"/>
    </row>
    <row r="267" spans="15:19" ht="12.75">
      <c r="O267" s="82"/>
      <c r="P267" s="82"/>
      <c r="Q267" s="82"/>
      <c r="R267" s="82"/>
      <c r="S267" s="82"/>
    </row>
    <row r="268" spans="15:19" ht="12.75">
      <c r="O268" s="82"/>
      <c r="P268" s="82"/>
      <c r="Q268" s="82"/>
      <c r="R268" s="82"/>
      <c r="S268" s="82"/>
    </row>
    <row r="269" spans="15:19" ht="12.75">
      <c r="O269" s="82"/>
      <c r="P269" s="82"/>
      <c r="Q269" s="82"/>
      <c r="R269" s="82"/>
      <c r="S269" s="82"/>
    </row>
    <row r="270" spans="15:19" ht="12.75">
      <c r="O270" s="82"/>
      <c r="P270" s="82"/>
      <c r="Q270" s="82"/>
      <c r="R270" s="82"/>
      <c r="S270" s="82"/>
    </row>
    <row r="271" spans="15:19" ht="12.75">
      <c r="O271" s="82"/>
      <c r="P271" s="82"/>
      <c r="Q271" s="82"/>
      <c r="R271" s="82"/>
      <c r="S271" s="82"/>
    </row>
    <row r="272" spans="15:19" ht="12.75">
      <c r="O272" s="82"/>
      <c r="P272" s="82"/>
      <c r="Q272" s="82"/>
      <c r="R272" s="82"/>
      <c r="S272" s="82"/>
    </row>
    <row r="273" spans="15:19" ht="12.75">
      <c r="O273" s="82"/>
      <c r="P273" s="82"/>
      <c r="Q273" s="82"/>
      <c r="R273" s="82"/>
      <c r="S273" s="82"/>
    </row>
    <row r="274" spans="15:19" ht="12.75">
      <c r="O274" s="82"/>
      <c r="P274" s="82"/>
      <c r="Q274" s="82"/>
      <c r="R274" s="82"/>
      <c r="S274" s="82"/>
    </row>
    <row r="275" spans="15:19" ht="12.75">
      <c r="O275" s="82"/>
      <c r="P275" s="82"/>
      <c r="Q275" s="82"/>
      <c r="R275" s="82"/>
      <c r="S275" s="82"/>
    </row>
    <row r="276" spans="15:19" ht="12.75">
      <c r="O276" s="82"/>
      <c r="P276" s="82"/>
      <c r="Q276" s="82"/>
      <c r="R276" s="82"/>
      <c r="S276" s="82"/>
    </row>
    <row r="277" spans="15:19" ht="12.75">
      <c r="O277" s="82"/>
      <c r="P277" s="82"/>
      <c r="Q277" s="82"/>
      <c r="R277" s="82"/>
      <c r="S277" s="82"/>
    </row>
    <row r="278" spans="15:19" ht="12.75">
      <c r="O278" s="82"/>
      <c r="P278" s="82"/>
      <c r="Q278" s="82"/>
      <c r="R278" s="82"/>
      <c r="S278" s="82"/>
    </row>
    <row r="279" spans="15:19" ht="12.75">
      <c r="O279" s="82"/>
      <c r="P279" s="82"/>
      <c r="Q279" s="82"/>
      <c r="R279" s="82"/>
      <c r="S279" s="82"/>
    </row>
    <row r="280" spans="15:19" ht="12.75">
      <c r="O280" s="82"/>
      <c r="P280" s="82"/>
      <c r="Q280" s="82"/>
      <c r="R280" s="82"/>
      <c r="S280" s="82"/>
    </row>
    <row r="281" spans="15:19" ht="12.75">
      <c r="O281" s="82"/>
      <c r="P281" s="82"/>
      <c r="Q281" s="82"/>
      <c r="R281" s="82"/>
      <c r="S281" s="82"/>
    </row>
    <row r="282" spans="15:19" ht="12.75">
      <c r="O282" s="82"/>
      <c r="P282" s="82"/>
      <c r="Q282" s="82"/>
      <c r="R282" s="82"/>
      <c r="S282" s="82"/>
    </row>
    <row r="283" spans="15:19" ht="12.75">
      <c r="O283" s="82"/>
      <c r="P283" s="82"/>
      <c r="Q283" s="82"/>
      <c r="R283" s="82"/>
      <c r="S283" s="82"/>
    </row>
    <row r="284" spans="15:19" ht="12.75">
      <c r="O284" s="82"/>
      <c r="P284" s="82"/>
      <c r="Q284" s="82"/>
      <c r="R284" s="82"/>
      <c r="S284" s="82"/>
    </row>
    <row r="285" spans="15:19" ht="12.75">
      <c r="O285" s="82"/>
      <c r="P285" s="82"/>
      <c r="Q285" s="82"/>
      <c r="R285" s="82"/>
      <c r="S285" s="82"/>
    </row>
    <row r="286" spans="15:19" ht="12.75">
      <c r="O286" s="82"/>
      <c r="P286" s="82"/>
      <c r="Q286" s="82"/>
      <c r="R286" s="82"/>
      <c r="S286" s="82"/>
    </row>
    <row r="287" spans="15:19" ht="12.75">
      <c r="O287" s="82"/>
      <c r="P287" s="82"/>
      <c r="Q287" s="82"/>
      <c r="R287" s="82"/>
      <c r="S287" s="82"/>
    </row>
    <row r="288" spans="15:19" ht="12.75">
      <c r="O288" s="82"/>
      <c r="P288" s="82"/>
      <c r="Q288" s="82"/>
      <c r="R288" s="82"/>
      <c r="S288" s="82"/>
    </row>
    <row r="289" spans="15:19" ht="12.75">
      <c r="O289" s="82"/>
      <c r="P289" s="82"/>
      <c r="Q289" s="82"/>
      <c r="R289" s="82"/>
      <c r="S289" s="82"/>
    </row>
    <row r="290" spans="15:19" ht="12.75">
      <c r="O290" s="82"/>
      <c r="P290" s="82"/>
      <c r="Q290" s="82"/>
      <c r="R290" s="82"/>
      <c r="S290" s="82"/>
    </row>
    <row r="291" spans="15:19" ht="12.75">
      <c r="O291" s="82"/>
      <c r="P291" s="82"/>
      <c r="Q291" s="82"/>
      <c r="R291" s="82"/>
      <c r="S291" s="82"/>
    </row>
    <row r="292" spans="15:19" ht="12.75">
      <c r="O292" s="82"/>
      <c r="P292" s="82"/>
      <c r="Q292" s="82"/>
      <c r="R292" s="82"/>
      <c r="S292" s="82"/>
    </row>
    <row r="293" spans="15:19" ht="12.75">
      <c r="O293" s="82"/>
      <c r="P293" s="82"/>
      <c r="Q293" s="82"/>
      <c r="R293" s="82"/>
      <c r="S293" s="82"/>
    </row>
    <row r="294" spans="15:19" ht="12.75">
      <c r="O294" s="82"/>
      <c r="P294" s="82"/>
      <c r="Q294" s="82"/>
      <c r="R294" s="82"/>
      <c r="S294" s="82"/>
    </row>
    <row r="295" spans="15:19" ht="12.75">
      <c r="O295" s="82"/>
      <c r="P295" s="82"/>
      <c r="Q295" s="82"/>
      <c r="R295" s="82"/>
      <c r="S295" s="82"/>
    </row>
    <row r="296" spans="15:19" ht="12.75">
      <c r="O296" s="82"/>
      <c r="P296" s="82"/>
      <c r="Q296" s="82"/>
      <c r="R296" s="82"/>
      <c r="S296" s="82"/>
    </row>
    <row r="297" spans="15:19" ht="12.75">
      <c r="O297" s="82"/>
      <c r="P297" s="82"/>
      <c r="Q297" s="82"/>
      <c r="R297" s="82"/>
      <c r="S297" s="82"/>
    </row>
    <row r="298" spans="15:19" ht="12.75">
      <c r="O298" s="82"/>
      <c r="P298" s="82"/>
      <c r="Q298" s="82"/>
      <c r="R298" s="82"/>
      <c r="S298" s="82"/>
    </row>
    <row r="299" spans="15:19" ht="12.75">
      <c r="O299" s="82"/>
      <c r="P299" s="82"/>
      <c r="Q299" s="82"/>
      <c r="R299" s="82"/>
      <c r="S299" s="82"/>
    </row>
    <row r="300" spans="15:19" ht="12.75">
      <c r="O300" s="82"/>
      <c r="P300" s="82"/>
      <c r="Q300" s="82"/>
      <c r="R300" s="82"/>
      <c r="S300" s="82"/>
    </row>
    <row r="301" spans="15:19" ht="12.75">
      <c r="O301" s="82"/>
      <c r="P301" s="82"/>
      <c r="Q301" s="82"/>
      <c r="R301" s="82"/>
      <c r="S301" s="82"/>
    </row>
    <row r="302" spans="15:19" ht="12.75">
      <c r="O302" s="82"/>
      <c r="P302" s="82"/>
      <c r="Q302" s="82"/>
      <c r="R302" s="82"/>
      <c r="S302" s="82"/>
    </row>
    <row r="303" spans="15:19" ht="12.75">
      <c r="O303" s="82"/>
      <c r="P303" s="82"/>
      <c r="Q303" s="82"/>
      <c r="R303" s="82"/>
      <c r="S303" s="82"/>
    </row>
    <row r="304" spans="15:19" ht="12.75">
      <c r="O304" s="82"/>
      <c r="P304" s="82"/>
      <c r="Q304" s="82"/>
      <c r="R304" s="82"/>
      <c r="S304" s="82"/>
    </row>
    <row r="305" spans="15:19" ht="12.75">
      <c r="O305" s="82"/>
      <c r="P305" s="82"/>
      <c r="Q305" s="82"/>
      <c r="R305" s="82"/>
      <c r="S305" s="82"/>
    </row>
    <row r="306" spans="15:19" ht="12.75">
      <c r="O306" s="82"/>
      <c r="P306" s="82"/>
      <c r="Q306" s="82"/>
      <c r="R306" s="82"/>
      <c r="S306" s="82"/>
    </row>
    <row r="307" spans="15:19" ht="12.75">
      <c r="O307" s="82"/>
      <c r="P307" s="82"/>
      <c r="Q307" s="82"/>
      <c r="R307" s="82"/>
      <c r="S307" s="82"/>
    </row>
    <row r="308" spans="15:19" ht="12.75">
      <c r="O308" s="82"/>
      <c r="P308" s="82"/>
      <c r="Q308" s="82"/>
      <c r="R308" s="82"/>
      <c r="S308" s="82"/>
    </row>
    <row r="309" spans="15:19" ht="12.75">
      <c r="O309" s="82"/>
      <c r="P309" s="82"/>
      <c r="Q309" s="82"/>
      <c r="R309" s="82"/>
      <c r="S309" s="82"/>
    </row>
    <row r="310" spans="15:19" ht="12.75">
      <c r="O310" s="82"/>
      <c r="P310" s="82"/>
      <c r="Q310" s="82"/>
      <c r="R310" s="82"/>
      <c r="S310" s="82"/>
    </row>
    <row r="311" spans="15:19" ht="12.75">
      <c r="O311" s="82"/>
      <c r="P311" s="82"/>
      <c r="Q311" s="82"/>
      <c r="R311" s="82"/>
      <c r="S311" s="82"/>
    </row>
    <row r="312" spans="15:19" ht="12.75">
      <c r="O312" s="82"/>
      <c r="P312" s="82"/>
      <c r="Q312" s="82"/>
      <c r="R312" s="82"/>
      <c r="S312" s="82"/>
    </row>
    <row r="313" spans="15:19" ht="12.75">
      <c r="O313" s="82"/>
      <c r="P313" s="82"/>
      <c r="Q313" s="82"/>
      <c r="R313" s="82"/>
      <c r="S313" s="82"/>
    </row>
    <row r="314" spans="15:19" ht="12.75">
      <c r="O314" s="82"/>
      <c r="P314" s="82"/>
      <c r="Q314" s="82"/>
      <c r="R314" s="82"/>
      <c r="S314" s="82"/>
    </row>
    <row r="315" spans="15:19" ht="12.75">
      <c r="O315" s="82"/>
      <c r="P315" s="82"/>
      <c r="Q315" s="82"/>
      <c r="R315" s="82"/>
      <c r="S315" s="82"/>
    </row>
    <row r="316" spans="15:19" ht="12.75">
      <c r="O316" s="82"/>
      <c r="P316" s="82"/>
      <c r="Q316" s="82"/>
      <c r="R316" s="82"/>
      <c r="S316" s="82"/>
    </row>
    <row r="317" spans="15:19" ht="12.75">
      <c r="O317" s="82"/>
      <c r="P317" s="82"/>
      <c r="Q317" s="82"/>
      <c r="R317" s="82"/>
      <c r="S317" s="82"/>
    </row>
    <row r="318" spans="15:19" ht="12.75">
      <c r="O318" s="82"/>
      <c r="P318" s="82"/>
      <c r="Q318" s="82"/>
      <c r="R318" s="82"/>
      <c r="S318" s="82"/>
    </row>
    <row r="319" spans="15:19" ht="12.75">
      <c r="O319" s="82"/>
      <c r="P319" s="82"/>
      <c r="Q319" s="82"/>
      <c r="R319" s="82"/>
      <c r="S319" s="82"/>
    </row>
    <row r="320" spans="15:19" ht="12.75">
      <c r="O320" s="82"/>
      <c r="P320" s="82"/>
      <c r="Q320" s="82"/>
      <c r="R320" s="82"/>
      <c r="S320" s="82"/>
    </row>
    <row r="321" spans="15:19" ht="12.75">
      <c r="O321" s="82"/>
      <c r="P321" s="82"/>
      <c r="Q321" s="82"/>
      <c r="R321" s="82"/>
      <c r="S321" s="82"/>
    </row>
    <row r="322" spans="15:19" ht="12.75">
      <c r="O322" s="82"/>
      <c r="P322" s="82"/>
      <c r="Q322" s="82"/>
      <c r="R322" s="82"/>
      <c r="S322" s="82"/>
    </row>
    <row r="323" spans="15:19" ht="12.75">
      <c r="O323" s="82"/>
      <c r="P323" s="82"/>
      <c r="Q323" s="82"/>
      <c r="R323" s="82"/>
      <c r="S323" s="82"/>
    </row>
    <row r="324" spans="15:19" ht="12.75">
      <c r="O324" s="82"/>
      <c r="P324" s="82"/>
      <c r="Q324" s="82"/>
      <c r="R324" s="82"/>
      <c r="S324" s="82"/>
    </row>
    <row r="325" spans="15:19" ht="12.75">
      <c r="O325" s="82"/>
      <c r="P325" s="82"/>
      <c r="Q325" s="82"/>
      <c r="R325" s="82"/>
      <c r="S325" s="82"/>
    </row>
    <row r="326" spans="15:19" ht="12.75">
      <c r="O326" s="82"/>
      <c r="P326" s="82"/>
      <c r="Q326" s="82"/>
      <c r="R326" s="82"/>
      <c r="S326" s="82"/>
    </row>
    <row r="327" spans="15:19" ht="12.75">
      <c r="O327" s="82"/>
      <c r="P327" s="82"/>
      <c r="Q327" s="82"/>
      <c r="R327" s="82"/>
      <c r="S327" s="82"/>
    </row>
    <row r="328" spans="15:19" ht="12.75">
      <c r="O328" s="82"/>
      <c r="P328" s="82"/>
      <c r="Q328" s="82"/>
      <c r="R328" s="82"/>
      <c r="S328" s="82"/>
    </row>
    <row r="329" spans="15:19" ht="12.75">
      <c r="O329" s="82"/>
      <c r="P329" s="82"/>
      <c r="Q329" s="82"/>
      <c r="R329" s="82"/>
      <c r="S329" s="82"/>
    </row>
    <row r="330" spans="15:19" ht="12.75">
      <c r="O330" s="82"/>
      <c r="P330" s="82"/>
      <c r="Q330" s="82"/>
      <c r="R330" s="82"/>
      <c r="S330" s="82"/>
    </row>
    <row r="331" spans="15:19" ht="12.75">
      <c r="O331" s="82"/>
      <c r="P331" s="82"/>
      <c r="Q331" s="82"/>
      <c r="R331" s="82"/>
      <c r="S331" s="82"/>
    </row>
    <row r="332" spans="15:19" ht="12.75">
      <c r="O332" s="82"/>
      <c r="P332" s="82"/>
      <c r="Q332" s="82"/>
      <c r="R332" s="82"/>
      <c r="S332" s="82"/>
    </row>
    <row r="333" spans="15:19" ht="12.75">
      <c r="O333" s="82"/>
      <c r="P333" s="82"/>
      <c r="Q333" s="82"/>
      <c r="R333" s="82"/>
      <c r="S333" s="82"/>
    </row>
    <row r="334" spans="15:19" ht="12.75">
      <c r="O334" s="82"/>
      <c r="P334" s="82"/>
      <c r="Q334" s="82"/>
      <c r="R334" s="82"/>
      <c r="S334" s="82"/>
    </row>
    <row r="335" spans="15:19" ht="12.75">
      <c r="O335" s="82"/>
      <c r="P335" s="82"/>
      <c r="Q335" s="82"/>
      <c r="R335" s="82"/>
      <c r="S335" s="82"/>
    </row>
    <row r="336" spans="15:19" ht="12.75">
      <c r="O336" s="82"/>
      <c r="P336" s="82"/>
      <c r="Q336" s="82"/>
      <c r="R336" s="82"/>
      <c r="S336" s="82"/>
    </row>
    <row r="337" spans="15:19" ht="12.75">
      <c r="O337" s="82"/>
      <c r="P337" s="82"/>
      <c r="Q337" s="82"/>
      <c r="R337" s="82"/>
      <c r="S337" s="82"/>
    </row>
    <row r="338" spans="15:19" ht="12.75">
      <c r="O338" s="82"/>
      <c r="P338" s="82"/>
      <c r="Q338" s="82"/>
      <c r="R338" s="82"/>
      <c r="S338" s="82"/>
    </row>
    <row r="339" spans="15:19" ht="12.75">
      <c r="O339" s="82"/>
      <c r="P339" s="82"/>
      <c r="Q339" s="82"/>
      <c r="R339" s="82"/>
      <c r="S339" s="82"/>
    </row>
    <row r="340" spans="15:19" ht="12.75">
      <c r="O340" s="82"/>
      <c r="P340" s="82"/>
      <c r="Q340" s="82"/>
      <c r="R340" s="82"/>
      <c r="S340" s="82"/>
    </row>
    <row r="341" spans="15:19" ht="12.75">
      <c r="O341" s="82"/>
      <c r="P341" s="82"/>
      <c r="Q341" s="82"/>
      <c r="R341" s="82"/>
      <c r="S341" s="82"/>
    </row>
    <row r="342" spans="15:19" ht="12.75">
      <c r="O342" s="82"/>
      <c r="P342" s="82"/>
      <c r="Q342" s="82"/>
      <c r="R342" s="82"/>
      <c r="S342" s="82"/>
    </row>
    <row r="343" spans="15:19" ht="12.75">
      <c r="O343" s="82"/>
      <c r="P343" s="82"/>
      <c r="Q343" s="82"/>
      <c r="R343" s="82"/>
      <c r="S343" s="82"/>
    </row>
    <row r="344" spans="15:19" ht="12.75">
      <c r="O344" s="82"/>
      <c r="P344" s="82"/>
      <c r="Q344" s="82"/>
      <c r="R344" s="82"/>
      <c r="S344" s="82"/>
    </row>
    <row r="345" spans="15:19" ht="12.75">
      <c r="O345" s="82"/>
      <c r="P345" s="82"/>
      <c r="Q345" s="82"/>
      <c r="R345" s="82"/>
      <c r="S345" s="82"/>
    </row>
    <row r="346" spans="15:19" ht="12.75">
      <c r="O346" s="82"/>
      <c r="P346" s="82"/>
      <c r="Q346" s="82"/>
      <c r="R346" s="82"/>
      <c r="S346" s="82"/>
    </row>
    <row r="347" spans="15:19" ht="12.75">
      <c r="O347" s="82"/>
      <c r="P347" s="82"/>
      <c r="Q347" s="82"/>
      <c r="R347" s="82"/>
      <c r="S347" s="82"/>
    </row>
    <row r="348" spans="15:19" ht="12.75">
      <c r="O348" s="82"/>
      <c r="P348" s="82"/>
      <c r="Q348" s="82"/>
      <c r="R348" s="82"/>
      <c r="S348" s="82"/>
    </row>
    <row r="349" spans="15:19" ht="12.75">
      <c r="O349" s="82"/>
      <c r="P349" s="82"/>
      <c r="Q349" s="82"/>
      <c r="R349" s="82"/>
      <c r="S349" s="82"/>
    </row>
    <row r="350" spans="15:19" ht="12.75">
      <c r="O350" s="82"/>
      <c r="P350" s="82"/>
      <c r="Q350" s="82"/>
      <c r="R350" s="82"/>
      <c r="S350" s="82"/>
    </row>
    <row r="351" spans="15:19" ht="12.75">
      <c r="O351" s="82"/>
      <c r="P351" s="82"/>
      <c r="Q351" s="82"/>
      <c r="R351" s="82"/>
      <c r="S351" s="82"/>
    </row>
    <row r="352" spans="15:19" ht="12.75">
      <c r="O352" s="82"/>
      <c r="P352" s="82"/>
      <c r="Q352" s="82"/>
      <c r="R352" s="82"/>
      <c r="S352" s="82"/>
    </row>
    <row r="353" spans="15:19" ht="12.75">
      <c r="O353" s="82"/>
      <c r="P353" s="82"/>
      <c r="Q353" s="82"/>
      <c r="R353" s="82"/>
      <c r="S353" s="82"/>
    </row>
    <row r="354" spans="15:19" ht="12.75">
      <c r="O354" s="82"/>
      <c r="P354" s="82"/>
      <c r="Q354" s="82"/>
      <c r="R354" s="82"/>
      <c r="S354" s="82"/>
    </row>
    <row r="355" spans="15:19" ht="12.75">
      <c r="O355" s="82"/>
      <c r="P355" s="82"/>
      <c r="Q355" s="82"/>
      <c r="R355" s="82"/>
      <c r="S355" s="82"/>
    </row>
    <row r="356" spans="15:19" ht="12.75">
      <c r="O356" s="82"/>
      <c r="P356" s="82"/>
      <c r="Q356" s="82"/>
      <c r="R356" s="82"/>
      <c r="S356" s="82"/>
    </row>
    <row r="357" spans="15:19" ht="12.75">
      <c r="O357" s="82"/>
      <c r="P357" s="82"/>
      <c r="Q357" s="82"/>
      <c r="R357" s="82"/>
      <c r="S357" s="82"/>
    </row>
    <row r="358" spans="15:19" ht="12.75">
      <c r="O358" s="82"/>
      <c r="P358" s="82"/>
      <c r="Q358" s="82"/>
      <c r="R358" s="82"/>
      <c r="S358" s="82"/>
    </row>
    <row r="359" spans="15:19" ht="12.75">
      <c r="O359" s="82"/>
      <c r="P359" s="82"/>
      <c r="Q359" s="82"/>
      <c r="R359" s="82"/>
      <c r="S359" s="82"/>
    </row>
    <row r="360" spans="15:19" ht="12.75">
      <c r="O360" s="82"/>
      <c r="P360" s="82"/>
      <c r="Q360" s="82"/>
      <c r="R360" s="82"/>
      <c r="S360" s="82"/>
    </row>
    <row r="361" spans="15:19" ht="12.75">
      <c r="O361" s="82"/>
      <c r="P361" s="82"/>
      <c r="Q361" s="82"/>
      <c r="R361" s="82"/>
      <c r="S361" s="82"/>
    </row>
    <row r="362" spans="15:19" ht="12.75">
      <c r="O362" s="82"/>
      <c r="P362" s="82"/>
      <c r="Q362" s="82"/>
      <c r="R362" s="82"/>
      <c r="S362" s="82"/>
    </row>
    <row r="363" spans="15:19" ht="12.75">
      <c r="O363" s="82"/>
      <c r="P363" s="82"/>
      <c r="Q363" s="82"/>
      <c r="R363" s="82"/>
      <c r="S363" s="82"/>
    </row>
    <row r="364" spans="15:19" ht="12.75">
      <c r="O364" s="82"/>
      <c r="P364" s="82"/>
      <c r="Q364" s="82"/>
      <c r="R364" s="82"/>
      <c r="S364" s="82"/>
    </row>
    <row r="365" spans="15:19" ht="12.75">
      <c r="O365" s="82"/>
      <c r="P365" s="82"/>
      <c r="Q365" s="82"/>
      <c r="R365" s="82"/>
      <c r="S365" s="82"/>
    </row>
    <row r="366" spans="15:19" ht="12.75">
      <c r="O366" s="82"/>
      <c r="P366" s="82"/>
      <c r="Q366" s="82"/>
      <c r="R366" s="82"/>
      <c r="S366" s="82"/>
    </row>
    <row r="367" spans="15:19" ht="12.75">
      <c r="O367" s="82"/>
      <c r="P367" s="82"/>
      <c r="Q367" s="82"/>
      <c r="R367" s="82"/>
      <c r="S367" s="82"/>
    </row>
    <row r="368" spans="15:19" ht="12.75">
      <c r="O368" s="82"/>
      <c r="P368" s="82"/>
      <c r="Q368" s="82"/>
      <c r="R368" s="82"/>
      <c r="S368" s="82"/>
    </row>
    <row r="369" spans="15:19" ht="12.75">
      <c r="O369" s="82"/>
      <c r="P369" s="82"/>
      <c r="Q369" s="82"/>
      <c r="R369" s="82"/>
      <c r="S369" s="82"/>
    </row>
    <row r="370" spans="15:19" ht="12.75">
      <c r="O370" s="82"/>
      <c r="P370" s="82"/>
      <c r="Q370" s="82"/>
      <c r="R370" s="82"/>
      <c r="S370" s="82"/>
    </row>
    <row r="371" spans="15:19" ht="12.75">
      <c r="O371" s="82"/>
      <c r="P371" s="82"/>
      <c r="Q371" s="82"/>
      <c r="R371" s="82"/>
      <c r="S371" s="82"/>
    </row>
    <row r="372" spans="15:19" ht="12.75">
      <c r="O372" s="82"/>
      <c r="P372" s="82"/>
      <c r="Q372" s="82"/>
      <c r="R372" s="82"/>
      <c r="S372" s="82"/>
    </row>
    <row r="373" spans="15:19" ht="12.75">
      <c r="O373" s="82"/>
      <c r="P373" s="82"/>
      <c r="Q373" s="82"/>
      <c r="R373" s="82"/>
      <c r="S373" s="82"/>
    </row>
    <row r="374" spans="15:19" ht="12.75">
      <c r="O374" s="82"/>
      <c r="P374" s="82"/>
      <c r="Q374" s="82"/>
      <c r="R374" s="82"/>
      <c r="S374" s="82"/>
    </row>
    <row r="375" spans="15:19" ht="12.75">
      <c r="O375" s="82"/>
      <c r="P375" s="82"/>
      <c r="Q375" s="82"/>
      <c r="R375" s="82"/>
      <c r="S375" s="82"/>
    </row>
    <row r="376" spans="15:19" ht="12.75">
      <c r="O376" s="82"/>
      <c r="P376" s="82"/>
      <c r="Q376" s="82"/>
      <c r="R376" s="82"/>
      <c r="S376" s="82"/>
    </row>
    <row r="377" spans="15:19" ht="12.75">
      <c r="O377" s="82"/>
      <c r="P377" s="82"/>
      <c r="Q377" s="82"/>
      <c r="R377" s="82"/>
      <c r="S377" s="82"/>
    </row>
    <row r="378" spans="15:19" ht="12.75">
      <c r="O378" s="82"/>
      <c r="P378" s="82"/>
      <c r="Q378" s="82"/>
      <c r="R378" s="82"/>
      <c r="S378" s="82"/>
    </row>
    <row r="379" spans="15:19" ht="12.75">
      <c r="O379" s="82"/>
      <c r="P379" s="82"/>
      <c r="Q379" s="82"/>
      <c r="R379" s="82"/>
      <c r="S379" s="82"/>
    </row>
    <row r="380" spans="15:19" ht="12.75">
      <c r="O380" s="82"/>
      <c r="P380" s="82"/>
      <c r="Q380" s="82"/>
      <c r="R380" s="82"/>
      <c r="S380" s="82"/>
    </row>
    <row r="381" spans="15:19" ht="12.75">
      <c r="O381" s="82"/>
      <c r="P381" s="82"/>
      <c r="Q381" s="82"/>
      <c r="R381" s="82"/>
      <c r="S381" s="82"/>
    </row>
    <row r="382" spans="15:19" ht="12.75">
      <c r="O382" s="82"/>
      <c r="P382" s="82"/>
      <c r="Q382" s="82"/>
      <c r="R382" s="82"/>
      <c r="S382" s="82"/>
    </row>
    <row r="383" spans="15:19" ht="12.75">
      <c r="O383" s="82"/>
      <c r="P383" s="82"/>
      <c r="Q383" s="82"/>
      <c r="R383" s="82"/>
      <c r="S383" s="82"/>
    </row>
    <row r="384" spans="15:19" ht="12.75">
      <c r="O384" s="82"/>
      <c r="P384" s="82"/>
      <c r="Q384" s="82"/>
      <c r="R384" s="82"/>
      <c r="S384" s="82"/>
    </row>
    <row r="385" spans="15:19" ht="12.75">
      <c r="O385" s="82"/>
      <c r="P385" s="82"/>
      <c r="Q385" s="82"/>
      <c r="R385" s="82"/>
      <c r="S385" s="82"/>
    </row>
    <row r="386" spans="15:19" ht="12.75">
      <c r="O386" s="82"/>
      <c r="P386" s="82"/>
      <c r="Q386" s="82"/>
      <c r="R386" s="82"/>
      <c r="S386" s="82"/>
    </row>
    <row r="387" spans="15:19" ht="12.75">
      <c r="O387" s="82"/>
      <c r="P387" s="82"/>
      <c r="Q387" s="82"/>
      <c r="R387" s="82"/>
      <c r="S387" s="82"/>
    </row>
    <row r="388" spans="15:19" ht="12.75">
      <c r="O388" s="82"/>
      <c r="P388" s="82"/>
      <c r="Q388" s="82"/>
      <c r="R388" s="82"/>
      <c r="S388" s="82"/>
    </row>
    <row r="389" spans="15:19" ht="12.75">
      <c r="O389" s="82"/>
      <c r="P389" s="82"/>
      <c r="Q389" s="82"/>
      <c r="R389" s="82"/>
      <c r="S389" s="82"/>
    </row>
    <row r="390" spans="15:19" ht="12.75">
      <c r="O390" s="82"/>
      <c r="P390" s="82"/>
      <c r="Q390" s="82"/>
      <c r="R390" s="82"/>
      <c r="S390" s="82"/>
    </row>
    <row r="391" spans="15:19" ht="12.75">
      <c r="O391" s="82"/>
      <c r="P391" s="82"/>
      <c r="Q391" s="82"/>
      <c r="R391" s="82"/>
      <c r="S391" s="82"/>
    </row>
    <row r="392" spans="15:19" ht="12.75">
      <c r="O392" s="82"/>
      <c r="P392" s="82"/>
      <c r="Q392" s="82"/>
      <c r="R392" s="82"/>
      <c r="S392" s="82"/>
    </row>
    <row r="393" spans="15:19" ht="12.75">
      <c r="O393" s="82"/>
      <c r="P393" s="82"/>
      <c r="Q393" s="82"/>
      <c r="R393" s="82"/>
      <c r="S393" s="82"/>
    </row>
    <row r="394" spans="15:19" ht="12.75">
      <c r="O394" s="82"/>
      <c r="P394" s="82"/>
      <c r="Q394" s="82"/>
      <c r="R394" s="82"/>
      <c r="S394" s="82"/>
    </row>
    <row r="395" spans="15:19" ht="12.75">
      <c r="O395" s="82"/>
      <c r="P395" s="82"/>
      <c r="Q395" s="82"/>
      <c r="R395" s="82"/>
      <c r="S395" s="82"/>
    </row>
    <row r="396" spans="15:19" ht="12.75">
      <c r="O396" s="82"/>
      <c r="P396" s="82"/>
      <c r="Q396" s="82"/>
      <c r="R396" s="82"/>
      <c r="S396" s="82"/>
    </row>
    <row r="397" spans="15:19" ht="12.75">
      <c r="O397" s="82"/>
      <c r="P397" s="82"/>
      <c r="Q397" s="82"/>
      <c r="R397" s="82"/>
      <c r="S397" s="82"/>
    </row>
    <row r="398" spans="15:19" ht="12.75">
      <c r="O398" s="82"/>
      <c r="P398" s="82"/>
      <c r="Q398" s="82"/>
      <c r="R398" s="82"/>
      <c r="S398" s="82"/>
    </row>
    <row r="399" spans="15:19" ht="12.75">
      <c r="O399" s="82"/>
      <c r="P399" s="82"/>
      <c r="Q399" s="82"/>
      <c r="R399" s="82"/>
      <c r="S399" s="82"/>
    </row>
    <row r="400" spans="15:19" ht="12.75">
      <c r="O400" s="82"/>
      <c r="P400" s="82"/>
      <c r="Q400" s="82"/>
      <c r="R400" s="82"/>
      <c r="S400" s="82"/>
    </row>
    <row r="401" spans="15:19" ht="12.75">
      <c r="O401" s="82"/>
      <c r="P401" s="82"/>
      <c r="Q401" s="82"/>
      <c r="R401" s="82"/>
      <c r="S401" s="82"/>
    </row>
    <row r="402" spans="15:19" ht="12.75">
      <c r="O402" s="82"/>
      <c r="P402" s="82"/>
      <c r="Q402" s="82"/>
      <c r="R402" s="82"/>
      <c r="S402" s="82"/>
    </row>
    <row r="403" spans="15:19" ht="12.75">
      <c r="O403" s="82"/>
      <c r="P403" s="82"/>
      <c r="Q403" s="82"/>
      <c r="R403" s="82"/>
      <c r="S403" s="82"/>
    </row>
    <row r="404" spans="15:19" ht="12.75">
      <c r="O404" s="82"/>
      <c r="P404" s="82"/>
      <c r="Q404" s="82"/>
      <c r="R404" s="82"/>
      <c r="S404" s="82"/>
    </row>
    <row r="405" spans="15:19" ht="12.75">
      <c r="O405" s="82"/>
      <c r="P405" s="82"/>
      <c r="Q405" s="82"/>
      <c r="R405" s="82"/>
      <c r="S405" s="82"/>
    </row>
    <row r="406" spans="15:19" ht="12.75">
      <c r="O406" s="82"/>
      <c r="P406" s="82"/>
      <c r="Q406" s="82"/>
      <c r="R406" s="82"/>
      <c r="S406" s="82"/>
    </row>
    <row r="407" spans="15:19" ht="12.75">
      <c r="O407" s="82"/>
      <c r="P407" s="82"/>
      <c r="Q407" s="82"/>
      <c r="R407" s="82"/>
      <c r="S407" s="82"/>
    </row>
    <row r="408" spans="15:19" ht="12.75">
      <c r="O408" s="82"/>
      <c r="P408" s="82"/>
      <c r="Q408" s="82"/>
      <c r="R408" s="82"/>
      <c r="S408" s="82"/>
    </row>
    <row r="409" spans="15:19" ht="12.75">
      <c r="O409" s="82"/>
      <c r="P409" s="82"/>
      <c r="Q409" s="82"/>
      <c r="R409" s="82"/>
      <c r="S409" s="82"/>
    </row>
    <row r="410" spans="15:19" ht="12.75">
      <c r="O410" s="82"/>
      <c r="P410" s="82"/>
      <c r="Q410" s="82"/>
      <c r="R410" s="82"/>
      <c r="S410" s="82"/>
    </row>
    <row r="411" spans="15:19" ht="12.75">
      <c r="O411" s="82"/>
      <c r="P411" s="82"/>
      <c r="Q411" s="82"/>
      <c r="R411" s="82"/>
      <c r="S411" s="82"/>
    </row>
    <row r="412" spans="15:19" ht="12.75">
      <c r="O412" s="82"/>
      <c r="P412" s="82"/>
      <c r="Q412" s="82"/>
      <c r="R412" s="82"/>
      <c r="S412" s="82"/>
    </row>
    <row r="413" spans="15:19" ht="12.75">
      <c r="O413" s="82"/>
      <c r="P413" s="82"/>
      <c r="Q413" s="82"/>
      <c r="R413" s="82"/>
      <c r="S413" s="82"/>
    </row>
    <row r="414" spans="15:19" ht="12.75">
      <c r="O414" s="82"/>
      <c r="P414" s="82"/>
      <c r="Q414" s="82"/>
      <c r="R414" s="82"/>
      <c r="S414" s="82"/>
    </row>
    <row r="415" spans="15:19" ht="12.75">
      <c r="O415" s="82"/>
      <c r="P415" s="82"/>
      <c r="Q415" s="82"/>
      <c r="R415" s="82"/>
      <c r="S415" s="82"/>
    </row>
    <row r="416" spans="15:19" ht="12.75">
      <c r="O416" s="82"/>
      <c r="P416" s="82"/>
      <c r="Q416" s="82"/>
      <c r="R416" s="82"/>
      <c r="S416" s="82"/>
    </row>
    <row r="417" spans="15:19" ht="12.75">
      <c r="O417" s="82"/>
      <c r="P417" s="82"/>
      <c r="Q417" s="82"/>
      <c r="R417" s="82"/>
      <c r="S417" s="82"/>
    </row>
    <row r="418" spans="15:19" ht="12.75">
      <c r="O418" s="82"/>
      <c r="P418" s="82"/>
      <c r="Q418" s="82"/>
      <c r="R418" s="82"/>
      <c r="S418" s="82"/>
    </row>
    <row r="419" spans="15:19" ht="12.75">
      <c r="O419" s="82"/>
      <c r="P419" s="82"/>
      <c r="Q419" s="82"/>
      <c r="R419" s="82"/>
      <c r="S419" s="82"/>
    </row>
    <row r="420" spans="15:19" ht="12.75">
      <c r="O420" s="82"/>
      <c r="P420" s="82"/>
      <c r="Q420" s="82"/>
      <c r="R420" s="82"/>
      <c r="S420" s="82"/>
    </row>
    <row r="421" spans="15:19" ht="12.75">
      <c r="O421" s="82"/>
      <c r="P421" s="82"/>
      <c r="Q421" s="82"/>
      <c r="R421" s="82"/>
      <c r="S421" s="82"/>
    </row>
    <row r="422" spans="15:19" ht="12.75">
      <c r="O422" s="82"/>
      <c r="P422" s="82"/>
      <c r="Q422" s="82"/>
      <c r="R422" s="82"/>
      <c r="S422" s="82"/>
    </row>
    <row r="423" spans="15:19" ht="12.75">
      <c r="O423" s="82"/>
      <c r="P423" s="82"/>
      <c r="Q423" s="82"/>
      <c r="R423" s="82"/>
      <c r="S423" s="82"/>
    </row>
    <row r="424" spans="15:19" ht="12.75">
      <c r="O424" s="82"/>
      <c r="P424" s="82"/>
      <c r="Q424" s="82"/>
      <c r="R424" s="82"/>
      <c r="S424" s="82"/>
    </row>
    <row r="425" spans="15:19" ht="12.75">
      <c r="O425" s="82"/>
      <c r="P425" s="82"/>
      <c r="Q425" s="82"/>
      <c r="R425" s="82"/>
      <c r="S425" s="82"/>
    </row>
    <row r="426" spans="15:19" ht="12.75">
      <c r="O426" s="82"/>
      <c r="P426" s="82"/>
      <c r="Q426" s="82"/>
      <c r="R426" s="82"/>
      <c r="S426" s="82"/>
    </row>
    <row r="427" spans="15:19" ht="12.75">
      <c r="O427" s="82"/>
      <c r="P427" s="82"/>
      <c r="Q427" s="82"/>
      <c r="R427" s="82"/>
      <c r="S427" s="82"/>
    </row>
    <row r="428" spans="15:19" ht="12.75">
      <c r="O428" s="82"/>
      <c r="P428" s="82"/>
      <c r="Q428" s="82"/>
      <c r="R428" s="82"/>
      <c r="S428" s="82"/>
    </row>
    <row r="429" spans="15:19" ht="12.75">
      <c r="O429" s="82"/>
      <c r="P429" s="82"/>
      <c r="Q429" s="82"/>
      <c r="R429" s="82"/>
      <c r="S429" s="82"/>
    </row>
    <row r="430" spans="15:19" ht="12.75">
      <c r="O430" s="82"/>
      <c r="P430" s="82"/>
      <c r="Q430" s="82"/>
      <c r="R430" s="82"/>
      <c r="S430" s="82"/>
    </row>
    <row r="431" spans="15:19" ht="12.75">
      <c r="O431" s="82"/>
      <c r="P431" s="82"/>
      <c r="Q431" s="82"/>
      <c r="R431" s="82"/>
      <c r="S431" s="82"/>
    </row>
    <row r="432" spans="15:19" ht="12.75">
      <c r="O432" s="82"/>
      <c r="P432" s="82"/>
      <c r="Q432" s="82"/>
      <c r="R432" s="82"/>
      <c r="S432" s="82"/>
    </row>
    <row r="433" spans="15:19" ht="12.75">
      <c r="O433" s="82"/>
      <c r="P433" s="82"/>
      <c r="Q433" s="82"/>
      <c r="R433" s="82"/>
      <c r="S433" s="82"/>
    </row>
    <row r="434" spans="15:19" ht="12.75">
      <c r="O434" s="82"/>
      <c r="P434" s="82"/>
      <c r="Q434" s="82"/>
      <c r="R434" s="82"/>
      <c r="S434" s="82"/>
    </row>
    <row r="435" spans="15:19" ht="12.75">
      <c r="O435" s="82"/>
      <c r="P435" s="82"/>
      <c r="Q435" s="82"/>
      <c r="R435" s="82"/>
      <c r="S435" s="82"/>
    </row>
    <row r="436" spans="15:19" ht="12.75">
      <c r="O436" s="82"/>
      <c r="P436" s="82"/>
      <c r="Q436" s="82"/>
      <c r="R436" s="82"/>
      <c r="S436" s="82"/>
    </row>
    <row r="437" spans="15:19" ht="12.75">
      <c r="O437" s="82"/>
      <c r="P437" s="82"/>
      <c r="Q437" s="82"/>
      <c r="R437" s="82"/>
      <c r="S437" s="82"/>
    </row>
    <row r="438" spans="15:19" ht="12.75">
      <c r="O438" s="82"/>
      <c r="P438" s="82"/>
      <c r="Q438" s="82"/>
      <c r="R438" s="82"/>
      <c r="S438" s="82"/>
    </row>
    <row r="439" spans="15:19" ht="12.75">
      <c r="O439" s="82"/>
      <c r="P439" s="82"/>
      <c r="Q439" s="82"/>
      <c r="R439" s="82"/>
      <c r="S439" s="82"/>
    </row>
    <row r="440" spans="15:19" ht="12.75">
      <c r="O440" s="82"/>
      <c r="P440" s="82"/>
      <c r="Q440" s="82"/>
      <c r="R440" s="82"/>
      <c r="S440" s="82"/>
    </row>
    <row r="441" spans="15:19" ht="12.75">
      <c r="O441" s="82"/>
      <c r="P441" s="82"/>
      <c r="Q441" s="82"/>
      <c r="R441" s="82"/>
      <c r="S441" s="82"/>
    </row>
    <row r="442" spans="15:19" ht="12.75">
      <c r="O442" s="82"/>
      <c r="P442" s="82"/>
      <c r="Q442" s="82"/>
      <c r="R442" s="82"/>
      <c r="S442" s="82"/>
    </row>
    <row r="443" spans="15:19" ht="12.75">
      <c r="O443" s="82"/>
      <c r="P443" s="82"/>
      <c r="Q443" s="82"/>
      <c r="R443" s="82"/>
      <c r="S443" s="82"/>
    </row>
    <row r="444" spans="15:19" ht="12.75">
      <c r="O444" s="82"/>
      <c r="P444" s="82"/>
      <c r="Q444" s="82"/>
      <c r="R444" s="82"/>
      <c r="S444" s="82"/>
    </row>
    <row r="445" spans="15:19" ht="12.75">
      <c r="O445" s="82"/>
      <c r="P445" s="82"/>
      <c r="Q445" s="82"/>
      <c r="R445" s="82"/>
      <c r="S445" s="82"/>
    </row>
    <row r="446" spans="15:19" ht="12.75">
      <c r="O446" s="82"/>
      <c r="P446" s="82"/>
      <c r="Q446" s="82"/>
      <c r="R446" s="82"/>
      <c r="S446" s="82"/>
    </row>
    <row r="447" spans="15:19" ht="12.75">
      <c r="O447" s="82"/>
      <c r="P447" s="82"/>
      <c r="Q447" s="82"/>
      <c r="R447" s="82"/>
      <c r="S447" s="82"/>
    </row>
    <row r="448" spans="15:19" ht="12.75">
      <c r="O448" s="82"/>
      <c r="P448" s="82"/>
      <c r="Q448" s="82"/>
      <c r="R448" s="82"/>
      <c r="S448" s="82"/>
    </row>
    <row r="449" spans="15:19" ht="12.75">
      <c r="O449" s="82"/>
      <c r="P449" s="82"/>
      <c r="Q449" s="82"/>
      <c r="R449" s="82"/>
      <c r="S449" s="82"/>
    </row>
    <row r="450" spans="15:19" ht="12.75">
      <c r="O450" s="82"/>
      <c r="P450" s="82"/>
      <c r="Q450" s="82"/>
      <c r="R450" s="82"/>
      <c r="S450" s="82"/>
    </row>
    <row r="451" spans="15:19" ht="12.75">
      <c r="O451" s="82"/>
      <c r="P451" s="82"/>
      <c r="Q451" s="82"/>
      <c r="R451" s="82"/>
      <c r="S451" s="82"/>
    </row>
    <row r="452" spans="15:19" ht="12.75">
      <c r="O452" s="82"/>
      <c r="P452" s="82"/>
      <c r="Q452" s="82"/>
      <c r="R452" s="82"/>
      <c r="S452" s="82"/>
    </row>
    <row r="453" spans="15:19" ht="12.75">
      <c r="O453" s="82"/>
      <c r="P453" s="82"/>
      <c r="Q453" s="82"/>
      <c r="R453" s="82"/>
      <c r="S453" s="82"/>
    </row>
    <row r="454" spans="15:19" ht="12.75">
      <c r="O454" s="82"/>
      <c r="P454" s="82"/>
      <c r="Q454" s="82"/>
      <c r="R454" s="82"/>
      <c r="S454" s="82"/>
    </row>
    <row r="455" spans="15:19" ht="12.75">
      <c r="O455" s="82"/>
      <c r="P455" s="82"/>
      <c r="Q455" s="82"/>
      <c r="R455" s="82"/>
      <c r="S455" s="82"/>
    </row>
    <row r="456" spans="15:19" ht="12.75">
      <c r="O456" s="82"/>
      <c r="P456" s="82"/>
      <c r="Q456" s="82"/>
      <c r="R456" s="82"/>
      <c r="S456" s="82"/>
    </row>
    <row r="457" spans="15:19" ht="12.75">
      <c r="O457" s="82"/>
      <c r="P457" s="82"/>
      <c r="Q457" s="82"/>
      <c r="R457" s="82"/>
      <c r="S457" s="82"/>
    </row>
    <row r="458" spans="15:19" ht="12.75">
      <c r="O458" s="82"/>
      <c r="P458" s="82"/>
      <c r="Q458" s="82"/>
      <c r="R458" s="82"/>
      <c r="S458" s="82"/>
    </row>
    <row r="459" spans="15:19" ht="12.75">
      <c r="O459" s="82"/>
      <c r="P459" s="82"/>
      <c r="Q459" s="82"/>
      <c r="R459" s="82"/>
      <c r="S459" s="82"/>
    </row>
    <row r="460" spans="15:19" ht="12.75">
      <c r="O460" s="82"/>
      <c r="P460" s="82"/>
      <c r="Q460" s="82"/>
      <c r="R460" s="82"/>
      <c r="S460" s="82"/>
    </row>
    <row r="461" spans="15:19" ht="12.75">
      <c r="O461" s="82"/>
      <c r="P461" s="82"/>
      <c r="Q461" s="82"/>
      <c r="R461" s="82"/>
      <c r="S461" s="82"/>
    </row>
    <row r="462" spans="15:19" ht="12.75">
      <c r="O462" s="82"/>
      <c r="P462" s="82"/>
      <c r="Q462" s="82"/>
      <c r="R462" s="82"/>
      <c r="S462" s="82"/>
    </row>
    <row r="463" spans="15:19" ht="12.75">
      <c r="O463" s="82"/>
      <c r="P463" s="82"/>
      <c r="Q463" s="82"/>
      <c r="R463" s="82"/>
      <c r="S463" s="82"/>
    </row>
    <row r="464" spans="15:19" ht="12.75">
      <c r="O464" s="82"/>
      <c r="P464" s="82"/>
      <c r="Q464" s="82"/>
      <c r="R464" s="82"/>
      <c r="S464" s="82"/>
    </row>
    <row r="465" spans="15:19" ht="12.75">
      <c r="O465" s="82"/>
      <c r="P465" s="82"/>
      <c r="Q465" s="82"/>
      <c r="R465" s="82"/>
      <c r="S465" s="82"/>
    </row>
    <row r="466" spans="15:19" ht="12.75">
      <c r="O466" s="82"/>
      <c r="P466" s="82"/>
      <c r="Q466" s="82"/>
      <c r="R466" s="82"/>
      <c r="S466" s="82"/>
    </row>
    <row r="467" spans="15:19" ht="12.75">
      <c r="O467" s="82"/>
      <c r="P467" s="82"/>
      <c r="Q467" s="82"/>
      <c r="R467" s="82"/>
      <c r="S467" s="82"/>
    </row>
    <row r="468" spans="15:19" ht="12.75">
      <c r="O468" s="82"/>
      <c r="P468" s="82"/>
      <c r="Q468" s="82"/>
      <c r="R468" s="82"/>
      <c r="S468" s="82"/>
    </row>
    <row r="469" spans="15:19" ht="12.75">
      <c r="O469" s="82"/>
      <c r="P469" s="82"/>
      <c r="Q469" s="82"/>
      <c r="R469" s="82"/>
      <c r="S469" s="82"/>
    </row>
    <row r="470" spans="15:19" ht="12.75">
      <c r="O470" s="82"/>
      <c r="P470" s="82"/>
      <c r="Q470" s="82"/>
      <c r="R470" s="82"/>
      <c r="S470" s="82"/>
    </row>
    <row r="471" spans="15:19" ht="12.75">
      <c r="O471" s="82"/>
      <c r="P471" s="82"/>
      <c r="Q471" s="82"/>
      <c r="R471" s="82"/>
      <c r="S471" s="82"/>
    </row>
    <row r="472" spans="15:19" ht="12.75">
      <c r="O472" s="82"/>
      <c r="P472" s="82"/>
      <c r="Q472" s="82"/>
      <c r="R472" s="82"/>
      <c r="S472" s="82"/>
    </row>
    <row r="473" spans="15:19" ht="12.75">
      <c r="O473" s="82"/>
      <c r="P473" s="82"/>
      <c r="Q473" s="82"/>
      <c r="R473" s="82"/>
      <c r="S473" s="82"/>
    </row>
    <row r="474" spans="15:19" ht="12.75">
      <c r="O474" s="82"/>
      <c r="P474" s="82"/>
      <c r="Q474" s="82"/>
      <c r="R474" s="82"/>
      <c r="S474" s="82"/>
    </row>
    <row r="475" spans="15:19" ht="12.75">
      <c r="O475" s="82"/>
      <c r="P475" s="82"/>
      <c r="Q475" s="82"/>
      <c r="R475" s="82"/>
      <c r="S475" s="82"/>
    </row>
    <row r="476" spans="15:19" ht="12.75">
      <c r="O476" s="82"/>
      <c r="P476" s="82"/>
      <c r="Q476" s="82"/>
      <c r="R476" s="82"/>
      <c r="S476" s="82"/>
    </row>
    <row r="477" spans="15:19" ht="12.75">
      <c r="O477" s="82"/>
      <c r="P477" s="82"/>
      <c r="Q477" s="82"/>
      <c r="R477" s="82"/>
      <c r="S477" s="82"/>
    </row>
    <row r="478" spans="15:19" ht="12.75">
      <c r="O478" s="82"/>
      <c r="P478" s="82"/>
      <c r="Q478" s="82"/>
      <c r="R478" s="82"/>
      <c r="S478" s="82"/>
    </row>
    <row r="479" spans="15:19" ht="12.75">
      <c r="O479" s="82"/>
      <c r="P479" s="82"/>
      <c r="Q479" s="82"/>
      <c r="R479" s="82"/>
      <c r="S479" s="82"/>
    </row>
    <row r="480" spans="15:19" ht="12.75">
      <c r="O480" s="82"/>
      <c r="P480" s="82"/>
      <c r="Q480" s="82"/>
      <c r="R480" s="82"/>
      <c r="S480" s="82"/>
    </row>
    <row r="481" spans="15:19" ht="12.75">
      <c r="O481" s="82"/>
      <c r="P481" s="82"/>
      <c r="Q481" s="82"/>
      <c r="R481" s="82"/>
      <c r="S481" s="82"/>
    </row>
    <row r="482" spans="15:19" ht="12.75">
      <c r="O482" s="82"/>
      <c r="P482" s="82"/>
      <c r="Q482" s="82"/>
      <c r="R482" s="82"/>
      <c r="S482" s="82"/>
    </row>
    <row r="483" spans="15:19" ht="12.75">
      <c r="O483" s="82"/>
      <c r="P483" s="82"/>
      <c r="Q483" s="82"/>
      <c r="R483" s="82"/>
      <c r="S483" s="82"/>
    </row>
    <row r="484" spans="15:19" ht="12.75">
      <c r="O484" s="82"/>
      <c r="P484" s="82"/>
      <c r="Q484" s="82"/>
      <c r="R484" s="82"/>
      <c r="S484" s="82"/>
    </row>
    <row r="485" spans="15:19" ht="12.75">
      <c r="O485" s="82"/>
      <c r="P485" s="82"/>
      <c r="Q485" s="82"/>
      <c r="R485" s="82"/>
      <c r="S485" s="82"/>
    </row>
    <row r="486" spans="15:19" ht="12.75">
      <c r="O486" s="82"/>
      <c r="P486" s="82"/>
      <c r="Q486" s="82"/>
      <c r="R486" s="82"/>
      <c r="S486" s="82"/>
    </row>
    <row r="487" spans="15:19" ht="12.75">
      <c r="O487" s="82"/>
      <c r="P487" s="82"/>
      <c r="Q487" s="82"/>
      <c r="R487" s="82"/>
      <c r="S487" s="82"/>
    </row>
    <row r="488" spans="15:19" ht="12.75">
      <c r="O488" s="82"/>
      <c r="P488" s="82"/>
      <c r="Q488" s="82"/>
      <c r="R488" s="82"/>
      <c r="S488" s="82"/>
    </row>
    <row r="489" spans="15:19" ht="12.75">
      <c r="O489" s="82"/>
      <c r="P489" s="82"/>
      <c r="Q489" s="82"/>
      <c r="R489" s="82"/>
      <c r="S489" s="82"/>
    </row>
    <row r="490" spans="15:19" ht="12.75">
      <c r="O490" s="82"/>
      <c r="P490" s="82"/>
      <c r="Q490" s="82"/>
      <c r="R490" s="82"/>
      <c r="S490" s="82"/>
    </row>
    <row r="491" spans="15:19" ht="12.75">
      <c r="O491" s="82"/>
      <c r="P491" s="82"/>
      <c r="Q491" s="82"/>
      <c r="R491" s="82"/>
      <c r="S491" s="82"/>
    </row>
    <row r="492" spans="15:19" ht="12.75">
      <c r="O492" s="82"/>
      <c r="P492" s="82"/>
      <c r="Q492" s="82"/>
      <c r="R492" s="82"/>
      <c r="S492" s="82"/>
    </row>
    <row r="493" spans="15:19" ht="12.75">
      <c r="O493" s="82"/>
      <c r="P493" s="82"/>
      <c r="Q493" s="82"/>
      <c r="R493" s="82"/>
      <c r="S493" s="82"/>
    </row>
    <row r="494" spans="15:19" ht="12.75">
      <c r="O494" s="82"/>
      <c r="P494" s="82"/>
      <c r="Q494" s="82"/>
      <c r="R494" s="82"/>
      <c r="S494" s="82"/>
    </row>
    <row r="495" spans="15:19" ht="12.75">
      <c r="O495" s="82"/>
      <c r="P495" s="82"/>
      <c r="Q495" s="82"/>
      <c r="R495" s="82"/>
      <c r="S495" s="82"/>
    </row>
    <row r="496" spans="15:19" ht="12.75">
      <c r="O496" s="82"/>
      <c r="P496" s="82"/>
      <c r="Q496" s="82"/>
      <c r="R496" s="82"/>
      <c r="S496" s="82"/>
    </row>
    <row r="497" spans="15:19" ht="12.75">
      <c r="O497" s="82"/>
      <c r="P497" s="82"/>
      <c r="Q497" s="82"/>
      <c r="R497" s="82"/>
      <c r="S497" s="82"/>
    </row>
    <row r="498" spans="15:19" ht="12.75">
      <c r="O498" s="82"/>
      <c r="P498" s="82"/>
      <c r="Q498" s="82"/>
      <c r="R498" s="82"/>
      <c r="S498" s="82"/>
    </row>
    <row r="499" spans="15:19" ht="12.75">
      <c r="O499" s="82"/>
      <c r="P499" s="82"/>
      <c r="Q499" s="82"/>
      <c r="R499" s="82"/>
      <c r="S499" s="82"/>
    </row>
    <row r="500" spans="15:19" ht="12.75">
      <c r="O500" s="82"/>
      <c r="P500" s="82"/>
      <c r="Q500" s="82"/>
      <c r="R500" s="82"/>
      <c r="S500" s="82"/>
    </row>
    <row r="501" spans="15:19" ht="12.75">
      <c r="O501" s="82"/>
      <c r="P501" s="82"/>
      <c r="Q501" s="82"/>
      <c r="R501" s="82"/>
      <c r="S501" s="82"/>
    </row>
    <row r="502" spans="15:19" ht="12.75">
      <c r="O502" s="82"/>
      <c r="P502" s="82"/>
      <c r="Q502" s="82"/>
      <c r="R502" s="82"/>
      <c r="S502" s="82"/>
    </row>
    <row r="503" spans="15:19" ht="12.75">
      <c r="O503" s="82"/>
      <c r="P503" s="82"/>
      <c r="Q503" s="82"/>
      <c r="R503" s="82"/>
      <c r="S503" s="82"/>
    </row>
    <row r="504" spans="15:19" ht="12.75">
      <c r="O504" s="82"/>
      <c r="P504" s="82"/>
      <c r="Q504" s="82"/>
      <c r="R504" s="82"/>
      <c r="S504" s="82"/>
    </row>
    <row r="505" spans="15:19" ht="12.75">
      <c r="O505" s="82"/>
      <c r="P505" s="82"/>
      <c r="Q505" s="82"/>
      <c r="R505" s="82"/>
      <c r="S505" s="82"/>
    </row>
    <row r="506" spans="15:19" ht="12.75">
      <c r="O506" s="82"/>
      <c r="P506" s="82"/>
      <c r="Q506" s="82"/>
      <c r="R506" s="82"/>
      <c r="S506" s="82"/>
    </row>
    <row r="507" spans="15:19" ht="12.75">
      <c r="O507" s="82"/>
      <c r="P507" s="82"/>
      <c r="Q507" s="82"/>
      <c r="R507" s="82"/>
      <c r="S507" s="82"/>
    </row>
    <row r="508" spans="15:19" ht="12.75">
      <c r="O508" s="82"/>
      <c r="P508" s="82"/>
      <c r="Q508" s="82"/>
      <c r="R508" s="82"/>
      <c r="S508" s="82"/>
    </row>
    <row r="509" spans="15:19" ht="12.75">
      <c r="O509" s="82"/>
      <c r="P509" s="82"/>
      <c r="Q509" s="82"/>
      <c r="R509" s="82"/>
      <c r="S509" s="82"/>
    </row>
    <row r="510" spans="15:19" ht="12.75">
      <c r="O510" s="82"/>
      <c r="P510" s="82"/>
      <c r="Q510" s="82"/>
      <c r="R510" s="82"/>
      <c r="S510" s="82"/>
    </row>
    <row r="511" spans="15:19" ht="12.75">
      <c r="O511" s="82"/>
      <c r="P511" s="82"/>
      <c r="Q511" s="82"/>
      <c r="R511" s="82"/>
      <c r="S511" s="82"/>
    </row>
    <row r="512" spans="15:19" ht="12.75">
      <c r="O512" s="82"/>
      <c r="P512" s="82"/>
      <c r="Q512" s="82"/>
      <c r="R512" s="82"/>
      <c r="S512" s="82"/>
    </row>
    <row r="513" spans="15:19" ht="12.75">
      <c r="O513" s="82"/>
      <c r="P513" s="82"/>
      <c r="Q513" s="82"/>
      <c r="R513" s="82"/>
      <c r="S513" s="82"/>
    </row>
    <row r="514" spans="15:19" ht="12.75">
      <c r="O514" s="82"/>
      <c r="P514" s="82"/>
      <c r="Q514" s="82"/>
      <c r="R514" s="82"/>
      <c r="S514" s="82"/>
    </row>
    <row r="515" spans="15:19" ht="12.75">
      <c r="O515" s="82"/>
      <c r="P515" s="82"/>
      <c r="Q515" s="82"/>
      <c r="R515" s="82"/>
      <c r="S515" s="82"/>
    </row>
    <row r="516" spans="15:19" ht="12.75">
      <c r="O516" s="82"/>
      <c r="P516" s="82"/>
      <c r="Q516" s="82"/>
      <c r="R516" s="82"/>
      <c r="S516" s="82"/>
    </row>
    <row r="517" spans="15:19" ht="12.75">
      <c r="O517" s="82"/>
      <c r="P517" s="82"/>
      <c r="Q517" s="82"/>
      <c r="R517" s="82"/>
      <c r="S517" s="82"/>
    </row>
    <row r="518" spans="15:19" ht="12.75">
      <c r="O518" s="82"/>
      <c r="P518" s="82"/>
      <c r="Q518" s="82"/>
      <c r="R518" s="82"/>
      <c r="S518" s="82"/>
    </row>
    <row r="519" spans="15:19" ht="12.75">
      <c r="O519" s="82"/>
      <c r="P519" s="82"/>
      <c r="Q519" s="82"/>
      <c r="R519" s="82"/>
      <c r="S519" s="82"/>
    </row>
    <row r="520" spans="15:19" ht="12.75">
      <c r="O520" s="82"/>
      <c r="P520" s="82"/>
      <c r="Q520" s="82"/>
      <c r="R520" s="82"/>
      <c r="S520" s="82"/>
    </row>
    <row r="521" spans="15:19" ht="12.75">
      <c r="O521" s="82"/>
      <c r="P521" s="82"/>
      <c r="Q521" s="82"/>
      <c r="R521" s="82"/>
      <c r="S521" s="82"/>
    </row>
    <row r="522" spans="15:19" ht="12.75">
      <c r="O522" s="82"/>
      <c r="P522" s="82"/>
      <c r="Q522" s="82"/>
      <c r="R522" s="82"/>
      <c r="S522" s="82"/>
    </row>
    <row r="523" spans="15:19" ht="12.75">
      <c r="O523" s="82"/>
      <c r="P523" s="82"/>
      <c r="Q523" s="82"/>
      <c r="R523" s="82"/>
      <c r="S523" s="82"/>
    </row>
    <row r="524" spans="15:19" ht="12.75">
      <c r="O524" s="82"/>
      <c r="P524" s="82"/>
      <c r="Q524" s="82"/>
      <c r="R524" s="82"/>
      <c r="S524" s="82"/>
    </row>
    <row r="525" spans="15:19" ht="12.75">
      <c r="O525" s="82"/>
      <c r="P525" s="82"/>
      <c r="Q525" s="82"/>
      <c r="R525" s="82"/>
      <c r="S525" s="82"/>
    </row>
    <row r="526" spans="15:19" ht="12.75">
      <c r="O526" s="82"/>
      <c r="P526" s="82"/>
      <c r="Q526" s="82"/>
      <c r="R526" s="82"/>
      <c r="S526" s="82"/>
    </row>
    <row r="527" spans="15:19" ht="12.75">
      <c r="O527" s="82"/>
      <c r="P527" s="82"/>
      <c r="Q527" s="82"/>
      <c r="R527" s="82"/>
      <c r="S527" s="82"/>
    </row>
    <row r="528" spans="15:19" ht="12.75">
      <c r="O528" s="82"/>
      <c r="P528" s="82"/>
      <c r="Q528" s="82"/>
      <c r="R528" s="82"/>
      <c r="S528" s="82"/>
    </row>
    <row r="529" spans="15:19" ht="12.75">
      <c r="O529" s="82"/>
      <c r="P529" s="82"/>
      <c r="Q529" s="82"/>
      <c r="R529" s="82"/>
      <c r="S529" s="82"/>
    </row>
    <row r="530" spans="15:19" ht="12.75">
      <c r="O530" s="82"/>
      <c r="P530" s="82"/>
      <c r="Q530" s="82"/>
      <c r="R530" s="82"/>
      <c r="S530" s="82"/>
    </row>
    <row r="531" spans="15:19" ht="12.75">
      <c r="O531" s="82"/>
      <c r="P531" s="82"/>
      <c r="Q531" s="82"/>
      <c r="R531" s="82"/>
      <c r="S531" s="82"/>
    </row>
    <row r="532" spans="15:19" ht="12.75">
      <c r="O532" s="82"/>
      <c r="P532" s="82"/>
      <c r="Q532" s="82"/>
      <c r="R532" s="82"/>
      <c r="S532" s="82"/>
    </row>
    <row r="533" spans="15:19" ht="12.75">
      <c r="O533" s="82"/>
      <c r="P533" s="82"/>
      <c r="Q533" s="82"/>
      <c r="R533" s="82"/>
      <c r="S533" s="82"/>
    </row>
    <row r="534" spans="15:19" ht="12.75">
      <c r="O534" s="82"/>
      <c r="P534" s="82"/>
      <c r="Q534" s="82"/>
      <c r="R534" s="82"/>
      <c r="S534" s="82"/>
    </row>
    <row r="535" spans="15:19" ht="12.75">
      <c r="O535" s="82"/>
      <c r="P535" s="82"/>
      <c r="Q535" s="82"/>
      <c r="R535" s="82"/>
      <c r="S535" s="82"/>
    </row>
    <row r="536" spans="15:19" ht="12.75">
      <c r="O536" s="82"/>
      <c r="P536" s="82"/>
      <c r="Q536" s="82"/>
      <c r="R536" s="82"/>
      <c r="S536" s="82"/>
    </row>
    <row r="537" spans="15:19" ht="12.75">
      <c r="O537" s="82"/>
      <c r="P537" s="82"/>
      <c r="Q537" s="82"/>
      <c r="R537" s="82"/>
      <c r="S537" s="82"/>
    </row>
  </sheetData>
  <mergeCells count="2">
    <mergeCell ref="A8:C8"/>
    <mergeCell ref="A9:C9"/>
  </mergeCells>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212"/>
  <dimension ref="A1:AS252"/>
  <sheetViews>
    <sheetView workbookViewId="0" topLeftCell="A1">
      <selection activeCell="C15" sqref="C15"/>
    </sheetView>
  </sheetViews>
  <sheetFormatPr defaultColWidth="9.140625" defaultRowHeight="15"/>
  <cols>
    <col min="1" max="1" width="9.28125" style="1" customWidth="1"/>
    <col min="2" max="27" width="8.8515625" style="1" customWidth="1"/>
    <col min="28" max="28" width="9.7109375" style="1" bestFit="1" customWidth="1"/>
    <col min="29" max="29" width="8.8515625" style="1" customWidth="1"/>
    <col min="30" max="30" width="10.00390625" style="1" bestFit="1" customWidth="1"/>
    <col min="31" max="31" width="9.7109375" style="1" bestFit="1" customWidth="1"/>
    <col min="32" max="33" width="8.8515625" style="1" customWidth="1"/>
    <col min="34" max="34" width="10.7109375" style="1" bestFit="1" customWidth="1"/>
    <col min="35" max="45" width="8.8515625" style="1" customWidth="1"/>
    <col min="46" max="16384" width="9.140625" style="1" customWidth="1"/>
  </cols>
  <sheetData>
    <row r="1" spans="1:45" ht="13.5" customHeight="1">
      <c r="A1" s="24"/>
      <c r="B1" s="24"/>
      <c r="C1" s="24"/>
      <c r="D1" s="24"/>
      <c r="E1" s="24"/>
      <c r="F1" s="24"/>
      <c r="G1" s="24"/>
      <c r="H1" s="24"/>
      <c r="I1" s="24"/>
      <c r="J1" s="24"/>
      <c r="K1" s="24"/>
      <c r="L1" s="24"/>
      <c r="M1" s="24"/>
      <c r="N1" s="24"/>
      <c r="O1" s="24"/>
      <c r="P1" s="82"/>
      <c r="Q1" s="82"/>
      <c r="R1" s="82"/>
      <c r="S1" s="82"/>
      <c r="T1" s="82"/>
      <c r="U1" s="82"/>
      <c r="V1" s="82"/>
      <c r="W1" s="82"/>
      <c r="X1" s="82"/>
      <c r="Y1" s="82"/>
      <c r="Z1" s="82"/>
      <c r="AA1" s="82"/>
      <c r="AB1" s="82"/>
      <c r="AC1" s="24"/>
      <c r="AD1" s="82"/>
      <c r="AE1" s="82"/>
      <c r="AF1" s="82"/>
      <c r="AG1" s="82"/>
      <c r="AH1" s="82"/>
      <c r="AI1" s="82"/>
      <c r="AJ1" s="82"/>
      <c r="AK1" s="82"/>
      <c r="AL1" s="4"/>
      <c r="AM1" s="4"/>
      <c r="AN1" s="4"/>
      <c r="AO1" s="4"/>
      <c r="AP1" s="4"/>
      <c r="AQ1" s="4"/>
      <c r="AR1" s="4"/>
      <c r="AS1" s="4"/>
    </row>
    <row r="2" spans="1:45" ht="13.5"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8" t="s">
        <v>1</v>
      </c>
      <c r="AB2" s="89" t="s">
        <v>2</v>
      </c>
      <c r="AC2" s="38" t="s">
        <v>3</v>
      </c>
      <c r="AD2" s="89" t="s">
        <v>8</v>
      </c>
      <c r="AE2" s="89" t="s">
        <v>2</v>
      </c>
      <c r="AF2" s="38" t="s">
        <v>3</v>
      </c>
      <c r="AG2" s="89" t="s">
        <v>12</v>
      </c>
      <c r="AH2" s="90" t="s">
        <v>13</v>
      </c>
      <c r="AI2" s="82"/>
      <c r="AJ2" s="91" t="s">
        <v>38</v>
      </c>
      <c r="AK2" s="82"/>
      <c r="AL2" s="4"/>
      <c r="AM2" s="4"/>
      <c r="AN2" s="4"/>
      <c r="AO2" s="4"/>
      <c r="AP2" s="4"/>
      <c r="AQ2" s="4"/>
      <c r="AR2" s="4"/>
      <c r="AS2" s="4"/>
    </row>
    <row r="3" spans="1:45" ht="13.5"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6">
        <v>0</v>
      </c>
      <c r="AB3" s="87">
        <f>300-5*$AA3</f>
        <v>300</v>
      </c>
      <c r="AC3" s="41">
        <f>60+3*$AA3</f>
        <v>60</v>
      </c>
      <c r="AD3" s="87">
        <f>IF($AB3&gt;=150,150,-10000)</f>
        <v>150</v>
      </c>
      <c r="AE3" s="87">
        <f aca="true" t="shared" si="0" ref="AE3:AE34">$AL$3-5*$AA3</f>
        <v>180</v>
      </c>
      <c r="AF3" s="41">
        <f aca="true" t="shared" si="1" ref="AF3:AF34">$AL$4+3*$AA3</f>
        <v>60</v>
      </c>
      <c r="AG3" s="87">
        <f aca="true" t="shared" si="2" ref="AG3:AG34">IF($AE3&gt;=$C$18,$C$18,-10000)</f>
        <v>105</v>
      </c>
      <c r="AH3" s="92">
        <f aca="true" t="shared" si="3" ref="AH3:AH34">IF($AE3&gt;=$C$18,$C$18+C$14,-10000)</f>
        <v>225</v>
      </c>
      <c r="AI3" s="82"/>
      <c r="AJ3" s="91" t="s">
        <v>9</v>
      </c>
      <c r="AK3" s="82"/>
      <c r="AL3" s="5">
        <f>300-C14</f>
        <v>180</v>
      </c>
      <c r="AM3" s="4"/>
      <c r="AN3" s="4"/>
      <c r="AO3" s="4"/>
      <c r="AP3" s="4"/>
      <c r="AQ3" s="4"/>
      <c r="AR3" s="4"/>
      <c r="AS3" s="4"/>
    </row>
    <row r="4" spans="1:45" ht="13.5"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6">
        <f aca="true" t="shared" si="4" ref="AA4:AA35">AA3+1</f>
        <v>1</v>
      </c>
      <c r="AB4" s="87">
        <f aca="true" t="shared" si="5" ref="AB4:AB34">300-5*AA4</f>
        <v>295</v>
      </c>
      <c r="AC4" s="41">
        <f aca="true" t="shared" si="6" ref="AC4:AC34">60+3*AA4</f>
        <v>63</v>
      </c>
      <c r="AD4" s="87">
        <f aca="true" t="shared" si="7" ref="AD4:AD34">IF(AB4&gt;=150,150,-10000)</f>
        <v>150</v>
      </c>
      <c r="AE4" s="87">
        <f t="shared" si="0"/>
        <v>175</v>
      </c>
      <c r="AF4" s="41">
        <f t="shared" si="1"/>
        <v>63</v>
      </c>
      <c r="AG4" s="87">
        <f t="shared" si="2"/>
        <v>105</v>
      </c>
      <c r="AH4" s="92">
        <f t="shared" si="3"/>
        <v>225</v>
      </c>
      <c r="AI4" s="82"/>
      <c r="AJ4" s="91" t="s">
        <v>10</v>
      </c>
      <c r="AK4" s="82"/>
      <c r="AL4" s="6">
        <f>Z28-30</f>
        <v>60</v>
      </c>
      <c r="AM4" s="4"/>
      <c r="AN4" s="4"/>
      <c r="AO4" s="4"/>
      <c r="AP4" s="4"/>
      <c r="AQ4" s="4"/>
      <c r="AR4" s="4"/>
      <c r="AS4" s="4"/>
    </row>
    <row r="5" spans="1:45" ht="13.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6">
        <f t="shared" si="4"/>
        <v>2</v>
      </c>
      <c r="AB5" s="87">
        <f t="shared" si="5"/>
        <v>290</v>
      </c>
      <c r="AC5" s="41">
        <f t="shared" si="6"/>
        <v>66</v>
      </c>
      <c r="AD5" s="87">
        <f t="shared" si="7"/>
        <v>150</v>
      </c>
      <c r="AE5" s="87">
        <f t="shared" si="0"/>
        <v>170</v>
      </c>
      <c r="AF5" s="41">
        <f t="shared" si="1"/>
        <v>66</v>
      </c>
      <c r="AG5" s="87">
        <f t="shared" si="2"/>
        <v>105</v>
      </c>
      <c r="AH5" s="92">
        <f t="shared" si="3"/>
        <v>225</v>
      </c>
      <c r="AI5" s="82"/>
      <c r="AJ5" s="82"/>
      <c r="AK5" s="82"/>
      <c r="AL5" s="4"/>
      <c r="AM5" s="4"/>
      <c r="AN5" s="4"/>
      <c r="AO5" s="4"/>
      <c r="AP5" s="4"/>
      <c r="AQ5" s="4"/>
      <c r="AR5" s="4"/>
      <c r="AS5" s="4"/>
    </row>
    <row r="6" spans="1:45" ht="13.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6">
        <f t="shared" si="4"/>
        <v>3</v>
      </c>
      <c r="AB6" s="87">
        <f t="shared" si="5"/>
        <v>285</v>
      </c>
      <c r="AC6" s="41">
        <f t="shared" si="6"/>
        <v>69</v>
      </c>
      <c r="AD6" s="87">
        <f t="shared" si="7"/>
        <v>150</v>
      </c>
      <c r="AE6" s="87">
        <f t="shared" si="0"/>
        <v>165</v>
      </c>
      <c r="AF6" s="41">
        <f t="shared" si="1"/>
        <v>69</v>
      </c>
      <c r="AG6" s="87">
        <f t="shared" si="2"/>
        <v>105</v>
      </c>
      <c r="AH6" s="92">
        <f t="shared" si="3"/>
        <v>225</v>
      </c>
      <c r="AI6" s="82"/>
      <c r="AJ6" s="82"/>
      <c r="AK6" s="82"/>
      <c r="AL6" s="4"/>
      <c r="AM6" s="4"/>
      <c r="AN6" s="4"/>
      <c r="AO6" s="4"/>
      <c r="AP6" s="4"/>
      <c r="AQ6" s="4"/>
      <c r="AR6" s="4"/>
      <c r="AS6" s="4"/>
    </row>
    <row r="7" spans="1:45" ht="13.5" customHeight="1">
      <c r="A7" s="82"/>
      <c r="B7" s="82"/>
      <c r="C7" s="82"/>
      <c r="D7" s="82"/>
      <c r="E7" s="82"/>
      <c r="F7" s="82"/>
      <c r="G7" s="82"/>
      <c r="H7" s="82"/>
      <c r="I7" s="82"/>
      <c r="J7" s="82"/>
      <c r="K7" s="82"/>
      <c r="L7" s="82"/>
      <c r="M7" s="82"/>
      <c r="N7" s="82"/>
      <c r="O7" s="82"/>
      <c r="P7" s="82"/>
      <c r="Q7" s="82"/>
      <c r="R7" s="82"/>
      <c r="S7" s="82"/>
      <c r="T7" s="82"/>
      <c r="U7" s="82"/>
      <c r="V7" s="82"/>
      <c r="W7" s="82"/>
      <c r="X7" s="82"/>
      <c r="Y7" s="82"/>
      <c r="Z7" s="82"/>
      <c r="AA7" s="86">
        <f t="shared" si="4"/>
        <v>4</v>
      </c>
      <c r="AB7" s="87">
        <f t="shared" si="5"/>
        <v>280</v>
      </c>
      <c r="AC7" s="41">
        <f t="shared" si="6"/>
        <v>72</v>
      </c>
      <c r="AD7" s="87">
        <f t="shared" si="7"/>
        <v>150</v>
      </c>
      <c r="AE7" s="87">
        <f t="shared" si="0"/>
        <v>160</v>
      </c>
      <c r="AF7" s="41">
        <f t="shared" si="1"/>
        <v>72</v>
      </c>
      <c r="AG7" s="87">
        <f t="shared" si="2"/>
        <v>105</v>
      </c>
      <c r="AH7" s="92">
        <f t="shared" si="3"/>
        <v>225</v>
      </c>
      <c r="AI7" s="82"/>
      <c r="AJ7" s="82"/>
      <c r="AK7" s="82"/>
      <c r="AL7" s="4"/>
      <c r="AM7" s="4"/>
      <c r="AN7" s="4"/>
      <c r="AO7" s="4"/>
      <c r="AP7" s="4"/>
      <c r="AQ7" s="4"/>
      <c r="AR7" s="4"/>
      <c r="AS7" s="4"/>
    </row>
    <row r="8" spans="1:45" ht="13.5" customHeight="1">
      <c r="A8" s="82"/>
      <c r="B8" s="82"/>
      <c r="C8" s="82"/>
      <c r="D8" s="82"/>
      <c r="E8" s="82"/>
      <c r="F8" s="82"/>
      <c r="G8" s="82"/>
      <c r="H8" s="82"/>
      <c r="I8" s="82"/>
      <c r="J8" s="82"/>
      <c r="K8" s="82"/>
      <c r="L8" s="82"/>
      <c r="M8" s="82"/>
      <c r="N8" s="82"/>
      <c r="O8" s="82"/>
      <c r="P8" s="82"/>
      <c r="Q8" s="82"/>
      <c r="R8" s="82"/>
      <c r="S8" s="82"/>
      <c r="T8" s="82"/>
      <c r="U8" s="82"/>
      <c r="V8" s="82"/>
      <c r="W8" s="82"/>
      <c r="X8" s="82"/>
      <c r="Y8" s="82"/>
      <c r="Z8" s="82"/>
      <c r="AA8" s="86">
        <f t="shared" si="4"/>
        <v>5</v>
      </c>
      <c r="AB8" s="87">
        <f t="shared" si="5"/>
        <v>275</v>
      </c>
      <c r="AC8" s="41">
        <f t="shared" si="6"/>
        <v>75</v>
      </c>
      <c r="AD8" s="87">
        <f t="shared" si="7"/>
        <v>150</v>
      </c>
      <c r="AE8" s="87">
        <f t="shared" si="0"/>
        <v>155</v>
      </c>
      <c r="AF8" s="41">
        <f t="shared" si="1"/>
        <v>75</v>
      </c>
      <c r="AG8" s="87">
        <f t="shared" si="2"/>
        <v>105</v>
      </c>
      <c r="AH8" s="92">
        <f t="shared" si="3"/>
        <v>225</v>
      </c>
      <c r="AI8" s="82"/>
      <c r="AJ8" s="82"/>
      <c r="AK8" s="82"/>
      <c r="AL8" s="4"/>
      <c r="AM8" s="4"/>
      <c r="AN8" s="4"/>
      <c r="AO8" s="4"/>
      <c r="AP8" s="4"/>
      <c r="AQ8" s="4"/>
      <c r="AR8" s="4"/>
      <c r="AS8" s="4"/>
    </row>
    <row r="9" spans="1:45" ht="13.5" customHeight="1">
      <c r="A9" s="82"/>
      <c r="B9" s="82"/>
      <c r="C9" s="82"/>
      <c r="D9" s="82"/>
      <c r="E9" s="82"/>
      <c r="F9" s="82"/>
      <c r="G9" s="82"/>
      <c r="H9" s="82"/>
      <c r="I9" s="82"/>
      <c r="J9" s="82"/>
      <c r="K9" s="82"/>
      <c r="L9" s="82"/>
      <c r="M9" s="82"/>
      <c r="N9" s="82"/>
      <c r="O9" s="82"/>
      <c r="P9" s="82"/>
      <c r="Q9" s="82"/>
      <c r="R9" s="82"/>
      <c r="S9" s="82"/>
      <c r="T9" s="82"/>
      <c r="U9" s="82"/>
      <c r="V9" s="82"/>
      <c r="W9" s="82"/>
      <c r="X9" s="82"/>
      <c r="Y9" s="82"/>
      <c r="Z9" s="82"/>
      <c r="AA9" s="86">
        <f t="shared" si="4"/>
        <v>6</v>
      </c>
      <c r="AB9" s="87">
        <f t="shared" si="5"/>
        <v>270</v>
      </c>
      <c r="AC9" s="41">
        <f t="shared" si="6"/>
        <v>78</v>
      </c>
      <c r="AD9" s="87">
        <f t="shared" si="7"/>
        <v>150</v>
      </c>
      <c r="AE9" s="87">
        <f t="shared" si="0"/>
        <v>150</v>
      </c>
      <c r="AF9" s="41">
        <f t="shared" si="1"/>
        <v>78</v>
      </c>
      <c r="AG9" s="87">
        <f t="shared" si="2"/>
        <v>105</v>
      </c>
      <c r="AH9" s="92">
        <f t="shared" si="3"/>
        <v>225</v>
      </c>
      <c r="AI9" s="82"/>
      <c r="AJ9" s="82"/>
      <c r="AK9" s="82"/>
      <c r="AL9" s="4"/>
      <c r="AM9" s="4"/>
      <c r="AN9" s="4"/>
      <c r="AO9" s="4"/>
      <c r="AP9" s="4"/>
      <c r="AQ9" s="4"/>
      <c r="AR9" s="4"/>
      <c r="AS9" s="4"/>
    </row>
    <row r="10" spans="1:45" ht="13.5" customHeight="1">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6">
        <f t="shared" si="4"/>
        <v>7</v>
      </c>
      <c r="AB10" s="87">
        <f t="shared" si="5"/>
        <v>265</v>
      </c>
      <c r="AC10" s="41">
        <f t="shared" si="6"/>
        <v>81</v>
      </c>
      <c r="AD10" s="87">
        <f t="shared" si="7"/>
        <v>150</v>
      </c>
      <c r="AE10" s="87">
        <f t="shared" si="0"/>
        <v>145</v>
      </c>
      <c r="AF10" s="41">
        <f t="shared" si="1"/>
        <v>81</v>
      </c>
      <c r="AG10" s="87">
        <f t="shared" si="2"/>
        <v>105</v>
      </c>
      <c r="AH10" s="92">
        <f t="shared" si="3"/>
        <v>225</v>
      </c>
      <c r="AI10" s="82"/>
      <c r="AJ10" s="82"/>
      <c r="AK10" s="82"/>
      <c r="AL10" s="4"/>
      <c r="AM10" s="4"/>
      <c r="AN10" s="4"/>
      <c r="AO10" s="4"/>
      <c r="AP10" s="4"/>
      <c r="AQ10" s="4"/>
      <c r="AR10" s="4"/>
      <c r="AS10" s="4"/>
    </row>
    <row r="11" spans="1:45" ht="13.5" customHeigh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6">
        <f t="shared" si="4"/>
        <v>8</v>
      </c>
      <c r="AB11" s="87">
        <f t="shared" si="5"/>
        <v>260</v>
      </c>
      <c r="AC11" s="41">
        <f t="shared" si="6"/>
        <v>84</v>
      </c>
      <c r="AD11" s="87">
        <f t="shared" si="7"/>
        <v>150</v>
      </c>
      <c r="AE11" s="87">
        <f t="shared" si="0"/>
        <v>140</v>
      </c>
      <c r="AF11" s="41">
        <f t="shared" si="1"/>
        <v>84</v>
      </c>
      <c r="AG11" s="87">
        <f t="shared" si="2"/>
        <v>105</v>
      </c>
      <c r="AH11" s="92">
        <f t="shared" si="3"/>
        <v>225</v>
      </c>
      <c r="AI11" s="82"/>
      <c r="AJ11" s="82"/>
      <c r="AK11" s="82"/>
      <c r="AL11" s="4"/>
      <c r="AM11" s="4"/>
      <c r="AN11" s="4"/>
      <c r="AO11" s="4"/>
      <c r="AP11" s="4"/>
      <c r="AQ11" s="4"/>
      <c r="AR11" s="4"/>
      <c r="AS11" s="4"/>
    </row>
    <row r="12" spans="1:45" ht="13.5" customHeight="1">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6">
        <f t="shared" si="4"/>
        <v>9</v>
      </c>
      <c r="AB12" s="87">
        <f t="shared" si="5"/>
        <v>255</v>
      </c>
      <c r="AC12" s="41">
        <f t="shared" si="6"/>
        <v>87</v>
      </c>
      <c r="AD12" s="87">
        <f t="shared" si="7"/>
        <v>150</v>
      </c>
      <c r="AE12" s="87">
        <f t="shared" si="0"/>
        <v>135</v>
      </c>
      <c r="AF12" s="41">
        <f t="shared" si="1"/>
        <v>87</v>
      </c>
      <c r="AG12" s="87">
        <f t="shared" si="2"/>
        <v>105</v>
      </c>
      <c r="AH12" s="92">
        <f t="shared" si="3"/>
        <v>225</v>
      </c>
      <c r="AI12" s="82"/>
      <c r="AJ12" s="82"/>
      <c r="AK12" s="82"/>
      <c r="AL12" s="4"/>
      <c r="AM12" s="4"/>
      <c r="AN12" s="4"/>
      <c r="AO12" s="4"/>
      <c r="AP12" s="4"/>
      <c r="AQ12" s="4"/>
      <c r="AR12" s="4"/>
      <c r="AS12" s="4"/>
    </row>
    <row r="13" spans="1:45" ht="13.5" customHeight="1" thickBot="1">
      <c r="A13" s="118" t="s">
        <v>65</v>
      </c>
      <c r="B13" s="118"/>
      <c r="C13" s="118"/>
      <c r="D13" s="118"/>
      <c r="E13" s="82"/>
      <c r="F13" s="82"/>
      <c r="G13" s="82"/>
      <c r="H13" s="82"/>
      <c r="I13" s="82"/>
      <c r="J13" s="82"/>
      <c r="K13" s="82"/>
      <c r="L13" s="82"/>
      <c r="M13" s="82"/>
      <c r="N13" s="82"/>
      <c r="O13" s="82"/>
      <c r="P13" s="82"/>
      <c r="Q13" s="82"/>
      <c r="R13" s="82"/>
      <c r="S13" s="82"/>
      <c r="T13" s="82"/>
      <c r="U13" s="82"/>
      <c r="V13" s="82"/>
      <c r="W13" s="82"/>
      <c r="X13" s="82"/>
      <c r="Y13" s="82"/>
      <c r="Z13" s="82"/>
      <c r="AA13" s="86">
        <f t="shared" si="4"/>
        <v>10</v>
      </c>
      <c r="AB13" s="87">
        <f t="shared" si="5"/>
        <v>250</v>
      </c>
      <c r="AC13" s="41">
        <f t="shared" si="6"/>
        <v>90</v>
      </c>
      <c r="AD13" s="87">
        <f t="shared" si="7"/>
        <v>150</v>
      </c>
      <c r="AE13" s="87">
        <f t="shared" si="0"/>
        <v>130</v>
      </c>
      <c r="AF13" s="41">
        <f t="shared" si="1"/>
        <v>90</v>
      </c>
      <c r="AG13" s="87">
        <f t="shared" si="2"/>
        <v>105</v>
      </c>
      <c r="AH13" s="92">
        <f t="shared" si="3"/>
        <v>225</v>
      </c>
      <c r="AI13" s="82"/>
      <c r="AJ13" s="82"/>
      <c r="AK13" s="82"/>
      <c r="AL13" s="4"/>
      <c r="AM13" s="4"/>
      <c r="AN13" s="4"/>
      <c r="AO13" s="4"/>
      <c r="AP13" s="4"/>
      <c r="AQ13" s="4"/>
      <c r="AR13" s="4"/>
      <c r="AS13" s="4"/>
    </row>
    <row r="14" spans="1:45" ht="13.5" customHeight="1" thickTop="1">
      <c r="A14" s="71" t="s">
        <v>39</v>
      </c>
      <c r="B14" s="72"/>
      <c r="C14" s="72">
        <v>120</v>
      </c>
      <c r="D14" s="72"/>
      <c r="E14" s="82"/>
      <c r="F14" s="82"/>
      <c r="G14" s="82"/>
      <c r="H14" s="82"/>
      <c r="I14" s="82"/>
      <c r="J14" s="82"/>
      <c r="K14" s="82"/>
      <c r="L14" s="82"/>
      <c r="M14" s="82"/>
      <c r="N14" s="82"/>
      <c r="O14" s="82"/>
      <c r="P14" s="82"/>
      <c r="Q14" s="82"/>
      <c r="R14" s="82"/>
      <c r="S14" s="82"/>
      <c r="T14" s="82"/>
      <c r="U14" s="82"/>
      <c r="V14" s="82"/>
      <c r="W14" s="82"/>
      <c r="X14" s="82"/>
      <c r="Y14" s="82"/>
      <c r="Z14" s="82"/>
      <c r="AA14" s="86">
        <f t="shared" si="4"/>
        <v>11</v>
      </c>
      <c r="AB14" s="87">
        <f t="shared" si="5"/>
        <v>245</v>
      </c>
      <c r="AC14" s="41">
        <f t="shared" si="6"/>
        <v>93</v>
      </c>
      <c r="AD14" s="87">
        <f t="shared" si="7"/>
        <v>150</v>
      </c>
      <c r="AE14" s="87">
        <f t="shared" si="0"/>
        <v>125</v>
      </c>
      <c r="AF14" s="41">
        <f t="shared" si="1"/>
        <v>93</v>
      </c>
      <c r="AG14" s="87">
        <f t="shared" si="2"/>
        <v>105</v>
      </c>
      <c r="AH14" s="92">
        <f t="shared" si="3"/>
        <v>225</v>
      </c>
      <c r="AI14" s="82"/>
      <c r="AJ14" s="82"/>
      <c r="AK14" s="82"/>
      <c r="AL14" s="4"/>
      <c r="AM14" s="4"/>
      <c r="AN14" s="4"/>
      <c r="AO14" s="4"/>
      <c r="AP14" s="4"/>
      <c r="AQ14" s="4"/>
      <c r="AR14" s="4"/>
      <c r="AS14" s="4"/>
    </row>
    <row r="15" spans="1:45" ht="13.5" customHeight="1">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6">
        <f t="shared" si="4"/>
        <v>12</v>
      </c>
      <c r="AB15" s="87">
        <f t="shared" si="5"/>
        <v>240</v>
      </c>
      <c r="AC15" s="41">
        <f t="shared" si="6"/>
        <v>96</v>
      </c>
      <c r="AD15" s="87">
        <f t="shared" si="7"/>
        <v>150</v>
      </c>
      <c r="AE15" s="87">
        <f t="shared" si="0"/>
        <v>120</v>
      </c>
      <c r="AF15" s="41">
        <f t="shared" si="1"/>
        <v>96</v>
      </c>
      <c r="AG15" s="87">
        <f t="shared" si="2"/>
        <v>105</v>
      </c>
      <c r="AH15" s="92">
        <f t="shared" si="3"/>
        <v>225</v>
      </c>
      <c r="AI15" s="82"/>
      <c r="AJ15" s="82"/>
      <c r="AK15" s="82"/>
      <c r="AL15" s="4"/>
      <c r="AM15" s="4"/>
      <c r="AN15" s="4"/>
      <c r="AO15" s="4"/>
      <c r="AP15" s="4"/>
      <c r="AQ15" s="4"/>
      <c r="AR15" s="4"/>
      <c r="AS15" s="4"/>
    </row>
    <row r="16" spans="1:45" ht="13.5" customHeight="1">
      <c r="A16" s="117" t="s">
        <v>15</v>
      </c>
      <c r="B16" s="117"/>
      <c r="C16" s="67">
        <v>150</v>
      </c>
      <c r="D16" s="82"/>
      <c r="E16" s="82"/>
      <c r="F16" s="82"/>
      <c r="G16" s="82"/>
      <c r="H16" s="82"/>
      <c r="I16" s="82"/>
      <c r="J16" s="82"/>
      <c r="K16" s="82"/>
      <c r="L16" s="82"/>
      <c r="M16" s="82"/>
      <c r="N16" s="82"/>
      <c r="O16" s="82"/>
      <c r="P16" s="82"/>
      <c r="Q16" s="82"/>
      <c r="R16" s="82"/>
      <c r="S16" s="82"/>
      <c r="T16" s="82"/>
      <c r="U16" s="82"/>
      <c r="V16" s="82"/>
      <c r="W16" s="82"/>
      <c r="X16" s="82"/>
      <c r="Y16" s="82"/>
      <c r="Z16" s="82"/>
      <c r="AA16" s="86">
        <f t="shared" si="4"/>
        <v>13</v>
      </c>
      <c r="AB16" s="87">
        <f t="shared" si="5"/>
        <v>235</v>
      </c>
      <c r="AC16" s="41">
        <f t="shared" si="6"/>
        <v>99</v>
      </c>
      <c r="AD16" s="87">
        <f t="shared" si="7"/>
        <v>150</v>
      </c>
      <c r="AE16" s="87">
        <f t="shared" si="0"/>
        <v>115</v>
      </c>
      <c r="AF16" s="41">
        <f t="shared" si="1"/>
        <v>99</v>
      </c>
      <c r="AG16" s="87">
        <f t="shared" si="2"/>
        <v>105</v>
      </c>
      <c r="AH16" s="92">
        <f t="shared" si="3"/>
        <v>225</v>
      </c>
      <c r="AI16" s="82"/>
      <c r="AJ16" s="82"/>
      <c r="AK16" s="82"/>
      <c r="AL16" s="4"/>
      <c r="AM16" s="4"/>
      <c r="AN16" s="4"/>
      <c r="AO16" s="4"/>
      <c r="AP16" s="4"/>
      <c r="AQ16" s="4"/>
      <c r="AR16" s="4"/>
      <c r="AS16" s="4"/>
    </row>
    <row r="17" spans="1:45" ht="13.5" customHeight="1">
      <c r="A17" s="117" t="s">
        <v>16</v>
      </c>
      <c r="B17" s="117"/>
      <c r="C17" s="67">
        <v>30</v>
      </c>
      <c r="D17" s="82"/>
      <c r="E17" s="82"/>
      <c r="F17" s="82"/>
      <c r="G17" s="82"/>
      <c r="H17" s="82"/>
      <c r="I17" s="82"/>
      <c r="J17" s="82"/>
      <c r="K17" s="82"/>
      <c r="L17" s="82"/>
      <c r="M17" s="82"/>
      <c r="N17" s="82"/>
      <c r="O17" s="82"/>
      <c r="P17" s="82"/>
      <c r="Q17" s="82"/>
      <c r="R17" s="82"/>
      <c r="S17" s="82"/>
      <c r="T17" s="82"/>
      <c r="U17" s="82"/>
      <c r="V17" s="82"/>
      <c r="W17" s="82"/>
      <c r="X17" s="82"/>
      <c r="Y17" s="82"/>
      <c r="Z17" s="82"/>
      <c r="AA17" s="86">
        <f t="shared" si="4"/>
        <v>14</v>
      </c>
      <c r="AB17" s="87">
        <f t="shared" si="5"/>
        <v>230</v>
      </c>
      <c r="AC17" s="41">
        <f t="shared" si="6"/>
        <v>102</v>
      </c>
      <c r="AD17" s="87">
        <f t="shared" si="7"/>
        <v>150</v>
      </c>
      <c r="AE17" s="87">
        <f t="shared" si="0"/>
        <v>110</v>
      </c>
      <c r="AF17" s="41">
        <f t="shared" si="1"/>
        <v>102</v>
      </c>
      <c r="AG17" s="87">
        <f t="shared" si="2"/>
        <v>105</v>
      </c>
      <c r="AH17" s="92">
        <f t="shared" si="3"/>
        <v>225</v>
      </c>
      <c r="AI17" s="82"/>
      <c r="AJ17" s="82"/>
      <c r="AK17" s="82"/>
      <c r="AL17" s="4"/>
      <c r="AM17" s="4"/>
      <c r="AN17" s="4"/>
      <c r="AO17" s="4"/>
      <c r="AP17" s="4"/>
      <c r="AQ17" s="4"/>
      <c r="AR17" s="4"/>
      <c r="AS17" s="4"/>
    </row>
    <row r="18" spans="1:45" ht="13.5" customHeight="1">
      <c r="A18" s="117" t="s">
        <v>64</v>
      </c>
      <c r="B18" s="117"/>
      <c r="C18" s="67">
        <f>AL3-5*C20</f>
        <v>105</v>
      </c>
      <c r="D18" s="82"/>
      <c r="E18" s="82"/>
      <c r="F18" s="82"/>
      <c r="G18" s="82"/>
      <c r="H18" s="82"/>
      <c r="I18" s="82"/>
      <c r="J18" s="82"/>
      <c r="K18" s="82"/>
      <c r="L18" s="82"/>
      <c r="M18" s="82"/>
      <c r="N18" s="82"/>
      <c r="O18" s="82"/>
      <c r="P18" s="82"/>
      <c r="Q18" s="82"/>
      <c r="R18" s="82"/>
      <c r="S18" s="82"/>
      <c r="T18" s="82"/>
      <c r="U18" s="82"/>
      <c r="V18" s="82"/>
      <c r="W18" s="82"/>
      <c r="X18" s="82"/>
      <c r="Y18" s="82"/>
      <c r="Z18" s="82"/>
      <c r="AA18" s="86">
        <f t="shared" si="4"/>
        <v>15</v>
      </c>
      <c r="AB18" s="87">
        <f t="shared" si="5"/>
        <v>225</v>
      </c>
      <c r="AC18" s="41">
        <f t="shared" si="6"/>
        <v>105</v>
      </c>
      <c r="AD18" s="87">
        <f t="shared" si="7"/>
        <v>150</v>
      </c>
      <c r="AE18" s="87">
        <f t="shared" si="0"/>
        <v>105</v>
      </c>
      <c r="AF18" s="41">
        <f t="shared" si="1"/>
        <v>105</v>
      </c>
      <c r="AG18" s="87">
        <f t="shared" si="2"/>
        <v>105</v>
      </c>
      <c r="AH18" s="92">
        <f t="shared" si="3"/>
        <v>225</v>
      </c>
      <c r="AI18" s="82"/>
      <c r="AJ18" s="82"/>
      <c r="AK18" s="82"/>
      <c r="AL18" s="4"/>
      <c r="AM18" s="4"/>
      <c r="AN18" s="4"/>
      <c r="AO18" s="4"/>
      <c r="AP18" s="4"/>
      <c r="AQ18" s="4"/>
      <c r="AR18" s="4"/>
      <c r="AS18" s="4"/>
    </row>
    <row r="19" spans="1:45" ht="13.5" customHeight="1">
      <c r="A19" s="117" t="s">
        <v>37</v>
      </c>
      <c r="B19" s="117"/>
      <c r="C19" s="68">
        <f>C18+C14</f>
        <v>225</v>
      </c>
      <c r="D19" s="82"/>
      <c r="E19" s="82"/>
      <c r="F19" s="82"/>
      <c r="G19" s="82"/>
      <c r="H19" s="82"/>
      <c r="I19" s="82"/>
      <c r="J19" s="82"/>
      <c r="K19" s="82"/>
      <c r="L19" s="82"/>
      <c r="M19" s="82"/>
      <c r="N19" s="82"/>
      <c r="O19" s="82"/>
      <c r="P19" s="82"/>
      <c r="Q19" s="82"/>
      <c r="R19" s="82"/>
      <c r="S19" s="82"/>
      <c r="T19" s="82"/>
      <c r="U19" s="82"/>
      <c r="V19" s="82"/>
      <c r="W19" s="82"/>
      <c r="X19" s="82"/>
      <c r="Y19" s="82"/>
      <c r="Z19" s="82"/>
      <c r="AA19" s="86">
        <f t="shared" si="4"/>
        <v>16</v>
      </c>
      <c r="AB19" s="87">
        <f t="shared" si="5"/>
        <v>220</v>
      </c>
      <c r="AC19" s="41">
        <f t="shared" si="6"/>
        <v>108</v>
      </c>
      <c r="AD19" s="87">
        <f t="shared" si="7"/>
        <v>150</v>
      </c>
      <c r="AE19" s="87">
        <f t="shared" si="0"/>
        <v>100</v>
      </c>
      <c r="AF19" s="41">
        <f t="shared" si="1"/>
        <v>108</v>
      </c>
      <c r="AG19" s="87">
        <f t="shared" si="2"/>
        <v>-10000</v>
      </c>
      <c r="AH19" s="92">
        <f t="shared" si="3"/>
        <v>-10000</v>
      </c>
      <c r="AI19" s="82"/>
      <c r="AJ19" s="82"/>
      <c r="AK19" s="82"/>
      <c r="AL19" s="4"/>
      <c r="AM19" s="4"/>
      <c r="AN19" s="4"/>
      <c r="AO19" s="4"/>
      <c r="AP19" s="4"/>
      <c r="AQ19" s="4"/>
      <c r="AR19" s="4"/>
      <c r="AS19" s="4"/>
    </row>
    <row r="20" spans="1:45" ht="13.5" customHeight="1">
      <c r="A20" s="117" t="s">
        <v>11</v>
      </c>
      <c r="B20" s="117"/>
      <c r="C20" s="69">
        <f>(AL3-AL4)/8</f>
        <v>15</v>
      </c>
      <c r="D20" s="82"/>
      <c r="E20" s="82"/>
      <c r="F20" s="82"/>
      <c r="G20" s="82"/>
      <c r="H20" s="82"/>
      <c r="I20" s="82"/>
      <c r="J20" s="82"/>
      <c r="K20" s="82"/>
      <c r="L20" s="82"/>
      <c r="M20" s="82"/>
      <c r="N20" s="82"/>
      <c r="O20" s="82"/>
      <c r="P20" s="82"/>
      <c r="Q20" s="82"/>
      <c r="R20" s="82"/>
      <c r="S20" s="82"/>
      <c r="T20" s="82"/>
      <c r="U20" s="82"/>
      <c r="V20" s="82"/>
      <c r="W20" s="82"/>
      <c r="X20" s="82"/>
      <c r="Y20" s="82"/>
      <c r="Z20" s="82"/>
      <c r="AA20" s="86">
        <f t="shared" si="4"/>
        <v>17</v>
      </c>
      <c r="AB20" s="87">
        <f t="shared" si="5"/>
        <v>215</v>
      </c>
      <c r="AC20" s="41">
        <f t="shared" si="6"/>
        <v>111</v>
      </c>
      <c r="AD20" s="87">
        <f t="shared" si="7"/>
        <v>150</v>
      </c>
      <c r="AE20" s="87">
        <f t="shared" si="0"/>
        <v>95</v>
      </c>
      <c r="AF20" s="41">
        <f t="shared" si="1"/>
        <v>111</v>
      </c>
      <c r="AG20" s="87">
        <f t="shared" si="2"/>
        <v>-10000</v>
      </c>
      <c r="AH20" s="92">
        <f t="shared" si="3"/>
        <v>-10000</v>
      </c>
      <c r="AI20" s="82"/>
      <c r="AJ20" s="82"/>
      <c r="AK20" s="82"/>
      <c r="AL20" s="4"/>
      <c r="AM20" s="4"/>
      <c r="AN20" s="4"/>
      <c r="AO20" s="4"/>
      <c r="AP20" s="4"/>
      <c r="AQ20" s="4"/>
      <c r="AR20" s="4"/>
      <c r="AS20" s="4"/>
    </row>
    <row r="21" spans="1:45" ht="13.5" customHeight="1">
      <c r="A21" s="117" t="s">
        <v>14</v>
      </c>
      <c r="B21" s="117"/>
      <c r="C21" s="70">
        <f>C14*C20</f>
        <v>1800</v>
      </c>
      <c r="D21" s="82"/>
      <c r="E21" s="82"/>
      <c r="F21" s="82"/>
      <c r="G21" s="82"/>
      <c r="H21" s="82"/>
      <c r="I21" s="82"/>
      <c r="J21" s="82"/>
      <c r="K21" s="82"/>
      <c r="L21" s="82"/>
      <c r="M21" s="82"/>
      <c r="N21" s="82"/>
      <c r="O21" s="82"/>
      <c r="P21" s="82"/>
      <c r="Q21" s="82"/>
      <c r="R21" s="82"/>
      <c r="S21" s="82"/>
      <c r="T21" s="82"/>
      <c r="U21" s="82"/>
      <c r="V21" s="82"/>
      <c r="W21" s="82"/>
      <c r="X21" s="82"/>
      <c r="Y21" s="82"/>
      <c r="Z21" s="82"/>
      <c r="AA21" s="86">
        <f t="shared" si="4"/>
        <v>18</v>
      </c>
      <c r="AB21" s="87">
        <f t="shared" si="5"/>
        <v>210</v>
      </c>
      <c r="AC21" s="41">
        <f t="shared" si="6"/>
        <v>114</v>
      </c>
      <c r="AD21" s="87">
        <f t="shared" si="7"/>
        <v>150</v>
      </c>
      <c r="AE21" s="87">
        <f t="shared" si="0"/>
        <v>90</v>
      </c>
      <c r="AF21" s="41">
        <f t="shared" si="1"/>
        <v>114</v>
      </c>
      <c r="AG21" s="87">
        <f t="shared" si="2"/>
        <v>-10000</v>
      </c>
      <c r="AH21" s="92">
        <f t="shared" si="3"/>
        <v>-10000</v>
      </c>
      <c r="AI21" s="82"/>
      <c r="AJ21" s="82"/>
      <c r="AK21" s="82"/>
      <c r="AL21" s="4"/>
      <c r="AM21" s="4"/>
      <c r="AN21" s="4"/>
      <c r="AO21" s="4"/>
      <c r="AP21" s="4"/>
      <c r="AQ21" s="4"/>
      <c r="AR21" s="4"/>
      <c r="AS21" s="4"/>
    </row>
    <row r="22" spans="1:45" ht="13.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6">
        <f t="shared" si="4"/>
        <v>19</v>
      </c>
      <c r="AB22" s="87">
        <f t="shared" si="5"/>
        <v>205</v>
      </c>
      <c r="AC22" s="41">
        <f t="shared" si="6"/>
        <v>117</v>
      </c>
      <c r="AD22" s="87">
        <f t="shared" si="7"/>
        <v>150</v>
      </c>
      <c r="AE22" s="87">
        <f t="shared" si="0"/>
        <v>85</v>
      </c>
      <c r="AF22" s="41">
        <f t="shared" si="1"/>
        <v>117</v>
      </c>
      <c r="AG22" s="87">
        <f t="shared" si="2"/>
        <v>-10000</v>
      </c>
      <c r="AH22" s="92">
        <f t="shared" si="3"/>
        <v>-10000</v>
      </c>
      <c r="AI22" s="82"/>
      <c r="AJ22" s="82"/>
      <c r="AK22" s="82"/>
      <c r="AL22" s="4"/>
      <c r="AM22" s="4"/>
      <c r="AN22" s="4"/>
      <c r="AO22" s="4"/>
      <c r="AP22" s="4"/>
      <c r="AQ22" s="4"/>
      <c r="AR22" s="4"/>
      <c r="AS22" s="4"/>
    </row>
    <row r="23" spans="1:45" ht="13.5" customHeight="1">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6">
        <f t="shared" si="4"/>
        <v>20</v>
      </c>
      <c r="AB23" s="87">
        <f t="shared" si="5"/>
        <v>200</v>
      </c>
      <c r="AC23" s="41">
        <f t="shared" si="6"/>
        <v>120</v>
      </c>
      <c r="AD23" s="87">
        <f t="shared" si="7"/>
        <v>150</v>
      </c>
      <c r="AE23" s="87">
        <f t="shared" si="0"/>
        <v>80</v>
      </c>
      <c r="AF23" s="41">
        <f t="shared" si="1"/>
        <v>120</v>
      </c>
      <c r="AG23" s="87">
        <f t="shared" si="2"/>
        <v>-10000</v>
      </c>
      <c r="AH23" s="92">
        <f t="shared" si="3"/>
        <v>-10000</v>
      </c>
      <c r="AI23" s="82"/>
      <c r="AJ23" s="82"/>
      <c r="AK23" s="82"/>
      <c r="AL23" s="4"/>
      <c r="AM23" s="4"/>
      <c r="AN23" s="4"/>
      <c r="AO23" s="4"/>
      <c r="AP23" s="4"/>
      <c r="AQ23" s="4"/>
      <c r="AR23" s="4"/>
      <c r="AS23" s="4"/>
    </row>
    <row r="24" spans="1:45" ht="13.5" customHeight="1">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6">
        <f t="shared" si="4"/>
        <v>21</v>
      </c>
      <c r="AB24" s="87">
        <f t="shared" si="5"/>
        <v>195</v>
      </c>
      <c r="AC24" s="41">
        <f t="shared" si="6"/>
        <v>123</v>
      </c>
      <c r="AD24" s="87">
        <f t="shared" si="7"/>
        <v>150</v>
      </c>
      <c r="AE24" s="87">
        <f t="shared" si="0"/>
        <v>75</v>
      </c>
      <c r="AF24" s="41">
        <f t="shared" si="1"/>
        <v>123</v>
      </c>
      <c r="AG24" s="87">
        <f t="shared" si="2"/>
        <v>-10000</v>
      </c>
      <c r="AH24" s="92">
        <f t="shared" si="3"/>
        <v>-10000</v>
      </c>
      <c r="AI24" s="82"/>
      <c r="AJ24" s="82"/>
      <c r="AK24" s="82"/>
      <c r="AL24" s="4"/>
      <c r="AM24" s="4"/>
      <c r="AN24" s="4"/>
      <c r="AO24" s="4"/>
      <c r="AP24" s="4"/>
      <c r="AQ24" s="4"/>
      <c r="AR24" s="4"/>
      <c r="AS24" s="4"/>
    </row>
    <row r="25" spans="1:45" ht="13.5" customHeight="1">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6">
        <f t="shared" si="4"/>
        <v>22</v>
      </c>
      <c r="AB25" s="87">
        <f t="shared" si="5"/>
        <v>190</v>
      </c>
      <c r="AC25" s="41">
        <f t="shared" si="6"/>
        <v>126</v>
      </c>
      <c r="AD25" s="87">
        <f t="shared" si="7"/>
        <v>150</v>
      </c>
      <c r="AE25" s="87">
        <f t="shared" si="0"/>
        <v>70</v>
      </c>
      <c r="AF25" s="41">
        <f t="shared" si="1"/>
        <v>126</v>
      </c>
      <c r="AG25" s="87">
        <f t="shared" si="2"/>
        <v>-10000</v>
      </c>
      <c r="AH25" s="92">
        <f t="shared" si="3"/>
        <v>-10000</v>
      </c>
      <c r="AI25" s="82"/>
      <c r="AJ25" s="82"/>
      <c r="AK25" s="82"/>
      <c r="AL25" s="4"/>
      <c r="AM25" s="4"/>
      <c r="AN25" s="4"/>
      <c r="AO25" s="4"/>
      <c r="AP25" s="4"/>
      <c r="AQ25" s="4"/>
      <c r="AR25" s="4"/>
      <c r="AS25" s="4"/>
    </row>
    <row r="26" spans="1:45" ht="13.5" customHeight="1">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6">
        <f t="shared" si="4"/>
        <v>23</v>
      </c>
      <c r="AB26" s="87">
        <f t="shared" si="5"/>
        <v>185</v>
      </c>
      <c r="AC26" s="41">
        <f t="shared" si="6"/>
        <v>129</v>
      </c>
      <c r="AD26" s="87">
        <f t="shared" si="7"/>
        <v>150</v>
      </c>
      <c r="AE26" s="87">
        <f t="shared" si="0"/>
        <v>65</v>
      </c>
      <c r="AF26" s="41">
        <f t="shared" si="1"/>
        <v>129</v>
      </c>
      <c r="AG26" s="87">
        <f t="shared" si="2"/>
        <v>-10000</v>
      </c>
      <c r="AH26" s="92">
        <f t="shared" si="3"/>
        <v>-10000</v>
      </c>
      <c r="AI26" s="82"/>
      <c r="AJ26" s="82"/>
      <c r="AK26" s="82"/>
      <c r="AL26" s="4"/>
      <c r="AM26" s="4"/>
      <c r="AN26" s="4"/>
      <c r="AO26" s="4"/>
      <c r="AP26" s="4"/>
      <c r="AQ26" s="4"/>
      <c r="AR26" s="4"/>
      <c r="AS26" s="4"/>
    </row>
    <row r="27" spans="1:45" ht="13.5"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6">
        <f t="shared" si="4"/>
        <v>24</v>
      </c>
      <c r="AB27" s="87">
        <f t="shared" si="5"/>
        <v>180</v>
      </c>
      <c r="AC27" s="41">
        <f t="shared" si="6"/>
        <v>132</v>
      </c>
      <c r="AD27" s="87">
        <f t="shared" si="7"/>
        <v>150</v>
      </c>
      <c r="AE27" s="87">
        <f t="shared" si="0"/>
        <v>60</v>
      </c>
      <c r="AF27" s="41">
        <f t="shared" si="1"/>
        <v>132</v>
      </c>
      <c r="AG27" s="87">
        <f t="shared" si="2"/>
        <v>-10000</v>
      </c>
      <c r="AH27" s="92">
        <f t="shared" si="3"/>
        <v>-10000</v>
      </c>
      <c r="AI27" s="82"/>
      <c r="AJ27" s="82"/>
      <c r="AK27" s="82"/>
      <c r="AL27" s="4"/>
      <c r="AM27" s="4"/>
      <c r="AN27" s="4"/>
      <c r="AO27" s="4"/>
      <c r="AP27" s="4"/>
      <c r="AQ27" s="4"/>
      <c r="AR27" s="4"/>
      <c r="AS27" s="4"/>
    </row>
    <row r="28" spans="1:45" ht="13.5" customHeight="1">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v>90</v>
      </c>
      <c r="AA28" s="86">
        <f t="shared" si="4"/>
        <v>25</v>
      </c>
      <c r="AB28" s="87">
        <f t="shared" si="5"/>
        <v>175</v>
      </c>
      <c r="AC28" s="41">
        <f t="shared" si="6"/>
        <v>135</v>
      </c>
      <c r="AD28" s="87">
        <f t="shared" si="7"/>
        <v>150</v>
      </c>
      <c r="AE28" s="87">
        <f t="shared" si="0"/>
        <v>55</v>
      </c>
      <c r="AF28" s="41">
        <f t="shared" si="1"/>
        <v>135</v>
      </c>
      <c r="AG28" s="87">
        <f t="shared" si="2"/>
        <v>-10000</v>
      </c>
      <c r="AH28" s="92">
        <f t="shared" si="3"/>
        <v>-10000</v>
      </c>
      <c r="AI28" s="82"/>
      <c r="AJ28" s="82"/>
      <c r="AK28" s="82"/>
      <c r="AL28" s="4"/>
      <c r="AM28" s="4"/>
      <c r="AN28" s="4"/>
      <c r="AO28" s="4"/>
      <c r="AP28" s="4"/>
      <c r="AQ28" s="4"/>
      <c r="AR28" s="4"/>
      <c r="AS28" s="4"/>
    </row>
    <row r="29" spans="1:45" ht="13.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6">
        <f t="shared" si="4"/>
        <v>26</v>
      </c>
      <c r="AB29" s="87">
        <f t="shared" si="5"/>
        <v>170</v>
      </c>
      <c r="AC29" s="41">
        <f t="shared" si="6"/>
        <v>138</v>
      </c>
      <c r="AD29" s="87">
        <f t="shared" si="7"/>
        <v>150</v>
      </c>
      <c r="AE29" s="87">
        <f t="shared" si="0"/>
        <v>50</v>
      </c>
      <c r="AF29" s="41">
        <f t="shared" si="1"/>
        <v>138</v>
      </c>
      <c r="AG29" s="87">
        <f t="shared" si="2"/>
        <v>-10000</v>
      </c>
      <c r="AH29" s="92">
        <f t="shared" si="3"/>
        <v>-10000</v>
      </c>
      <c r="AI29" s="82"/>
      <c r="AJ29" s="82"/>
      <c r="AK29" s="82"/>
      <c r="AL29" s="4"/>
      <c r="AM29" s="4"/>
      <c r="AN29" s="4"/>
      <c r="AO29" s="4"/>
      <c r="AP29" s="4"/>
      <c r="AQ29" s="4"/>
      <c r="AR29" s="4"/>
      <c r="AS29" s="4"/>
    </row>
    <row r="30" spans="1:45" ht="13.5"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6">
        <f t="shared" si="4"/>
        <v>27</v>
      </c>
      <c r="AB30" s="87">
        <f t="shared" si="5"/>
        <v>165</v>
      </c>
      <c r="AC30" s="41">
        <f t="shared" si="6"/>
        <v>141</v>
      </c>
      <c r="AD30" s="87">
        <f t="shared" si="7"/>
        <v>150</v>
      </c>
      <c r="AE30" s="87">
        <f t="shared" si="0"/>
        <v>45</v>
      </c>
      <c r="AF30" s="41">
        <f t="shared" si="1"/>
        <v>141</v>
      </c>
      <c r="AG30" s="87">
        <f t="shared" si="2"/>
        <v>-10000</v>
      </c>
      <c r="AH30" s="92">
        <f t="shared" si="3"/>
        <v>-10000</v>
      </c>
      <c r="AI30" s="82"/>
      <c r="AJ30" s="82"/>
      <c r="AK30" s="82"/>
      <c r="AL30" s="4"/>
      <c r="AM30" s="4"/>
      <c r="AN30" s="4"/>
      <c r="AO30" s="4"/>
      <c r="AP30" s="4"/>
      <c r="AQ30" s="4"/>
      <c r="AR30" s="4"/>
      <c r="AS30" s="4"/>
    </row>
    <row r="31" spans="1:45" ht="13.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6">
        <f t="shared" si="4"/>
        <v>28</v>
      </c>
      <c r="AB31" s="87">
        <f t="shared" si="5"/>
        <v>160</v>
      </c>
      <c r="AC31" s="41">
        <f t="shared" si="6"/>
        <v>144</v>
      </c>
      <c r="AD31" s="87">
        <f t="shared" si="7"/>
        <v>150</v>
      </c>
      <c r="AE31" s="87">
        <f t="shared" si="0"/>
        <v>40</v>
      </c>
      <c r="AF31" s="41">
        <f t="shared" si="1"/>
        <v>144</v>
      </c>
      <c r="AG31" s="87">
        <f t="shared" si="2"/>
        <v>-10000</v>
      </c>
      <c r="AH31" s="92">
        <f t="shared" si="3"/>
        <v>-10000</v>
      </c>
      <c r="AI31" s="82"/>
      <c r="AJ31" s="82"/>
      <c r="AK31" s="82"/>
      <c r="AL31" s="4"/>
      <c r="AM31" s="4"/>
      <c r="AN31" s="4"/>
      <c r="AO31" s="4"/>
      <c r="AP31" s="4"/>
      <c r="AQ31" s="4"/>
      <c r="AR31" s="4"/>
      <c r="AS31" s="4"/>
    </row>
    <row r="32" spans="1:45" ht="13.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6">
        <f t="shared" si="4"/>
        <v>29</v>
      </c>
      <c r="AB32" s="87">
        <f t="shared" si="5"/>
        <v>155</v>
      </c>
      <c r="AC32" s="41">
        <f t="shared" si="6"/>
        <v>147</v>
      </c>
      <c r="AD32" s="87">
        <f t="shared" si="7"/>
        <v>150</v>
      </c>
      <c r="AE32" s="87">
        <f t="shared" si="0"/>
        <v>35</v>
      </c>
      <c r="AF32" s="41">
        <f t="shared" si="1"/>
        <v>147</v>
      </c>
      <c r="AG32" s="87">
        <f t="shared" si="2"/>
        <v>-10000</v>
      </c>
      <c r="AH32" s="92">
        <f t="shared" si="3"/>
        <v>-10000</v>
      </c>
      <c r="AI32" s="82"/>
      <c r="AJ32" s="82"/>
      <c r="AK32" s="82"/>
      <c r="AL32" s="4"/>
      <c r="AM32" s="4"/>
      <c r="AN32" s="4"/>
      <c r="AO32" s="4"/>
      <c r="AP32" s="4"/>
      <c r="AQ32" s="4"/>
      <c r="AR32" s="4"/>
      <c r="AS32" s="4"/>
    </row>
    <row r="33" spans="1:45" ht="13.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6">
        <f t="shared" si="4"/>
        <v>30</v>
      </c>
      <c r="AB33" s="87">
        <f t="shared" si="5"/>
        <v>150</v>
      </c>
      <c r="AC33" s="41">
        <f t="shared" si="6"/>
        <v>150</v>
      </c>
      <c r="AD33" s="87">
        <f t="shared" si="7"/>
        <v>150</v>
      </c>
      <c r="AE33" s="87">
        <f t="shared" si="0"/>
        <v>30</v>
      </c>
      <c r="AF33" s="41">
        <f t="shared" si="1"/>
        <v>150</v>
      </c>
      <c r="AG33" s="87">
        <f t="shared" si="2"/>
        <v>-10000</v>
      </c>
      <c r="AH33" s="92">
        <f t="shared" si="3"/>
        <v>-10000</v>
      </c>
      <c r="AI33" s="82"/>
      <c r="AJ33" s="82"/>
      <c r="AK33" s="82"/>
      <c r="AL33" s="4"/>
      <c r="AM33" s="4"/>
      <c r="AN33" s="4"/>
      <c r="AO33" s="4"/>
      <c r="AP33" s="4"/>
      <c r="AQ33" s="4"/>
      <c r="AR33" s="4"/>
      <c r="AS33" s="4"/>
    </row>
    <row r="34" spans="1:45" ht="13.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6">
        <f t="shared" si="4"/>
        <v>31</v>
      </c>
      <c r="AB34" s="87">
        <f t="shared" si="5"/>
        <v>145</v>
      </c>
      <c r="AC34" s="41">
        <f t="shared" si="6"/>
        <v>153</v>
      </c>
      <c r="AD34" s="87">
        <f t="shared" si="7"/>
        <v>-10000</v>
      </c>
      <c r="AE34" s="87">
        <f t="shared" si="0"/>
        <v>25</v>
      </c>
      <c r="AF34" s="41">
        <f t="shared" si="1"/>
        <v>153</v>
      </c>
      <c r="AG34" s="87">
        <f t="shared" si="2"/>
        <v>-10000</v>
      </c>
      <c r="AH34" s="92">
        <f t="shared" si="3"/>
        <v>-10000</v>
      </c>
      <c r="AI34" s="82"/>
      <c r="AJ34" s="82"/>
      <c r="AK34" s="82"/>
      <c r="AL34" s="4"/>
      <c r="AM34" s="4"/>
      <c r="AN34" s="4"/>
      <c r="AO34" s="4"/>
      <c r="AP34" s="4"/>
      <c r="AQ34" s="4"/>
      <c r="AR34" s="4"/>
      <c r="AS34" s="4"/>
    </row>
    <row r="35" spans="1:45" ht="13.5"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6">
        <f t="shared" si="4"/>
        <v>32</v>
      </c>
      <c r="AB35" s="87">
        <f aca="true" t="shared" si="8" ref="AB35:AB66">300-5*AA35</f>
        <v>140</v>
      </c>
      <c r="AC35" s="41">
        <f aca="true" t="shared" si="9" ref="AC35:AC66">60+3*AA35</f>
        <v>156</v>
      </c>
      <c r="AD35" s="87">
        <f aca="true" t="shared" si="10" ref="AD35:AD66">IF(AB35&gt;=150,150,-10000)</f>
        <v>-10000</v>
      </c>
      <c r="AE35" s="87">
        <f aca="true" t="shared" si="11" ref="AE35:AE66">$AL$3-5*$AA35</f>
        <v>20</v>
      </c>
      <c r="AF35" s="41">
        <f aca="true" t="shared" si="12" ref="AF35:AF66">$AL$4+3*$AA35</f>
        <v>156</v>
      </c>
      <c r="AG35" s="87">
        <f aca="true" t="shared" si="13" ref="AG35:AG66">IF($AE35&gt;=$C$18,$C$18,-10000)</f>
        <v>-10000</v>
      </c>
      <c r="AH35" s="92">
        <f aca="true" t="shared" si="14" ref="AH35:AH66">IF($AE35&gt;=$C$18,$C$18+C$14,-10000)</f>
        <v>-10000</v>
      </c>
      <c r="AI35" s="82"/>
      <c r="AJ35" s="82"/>
      <c r="AK35" s="82"/>
      <c r="AL35" s="4"/>
      <c r="AM35" s="4"/>
      <c r="AN35" s="4"/>
      <c r="AO35" s="4"/>
      <c r="AP35" s="4"/>
      <c r="AQ35" s="4"/>
      <c r="AR35" s="4"/>
      <c r="AS35" s="4"/>
    </row>
    <row r="36" spans="1:45" ht="13.5"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6">
        <f aca="true" t="shared" si="15" ref="AA36:AA67">AA35+1</f>
        <v>33</v>
      </c>
      <c r="AB36" s="87">
        <f t="shared" si="8"/>
        <v>135</v>
      </c>
      <c r="AC36" s="41">
        <f t="shared" si="9"/>
        <v>159</v>
      </c>
      <c r="AD36" s="87">
        <f t="shared" si="10"/>
        <v>-10000</v>
      </c>
      <c r="AE36" s="87">
        <f t="shared" si="11"/>
        <v>15</v>
      </c>
      <c r="AF36" s="41">
        <f t="shared" si="12"/>
        <v>159</v>
      </c>
      <c r="AG36" s="87">
        <f t="shared" si="13"/>
        <v>-10000</v>
      </c>
      <c r="AH36" s="92">
        <f t="shared" si="14"/>
        <v>-10000</v>
      </c>
      <c r="AI36" s="82"/>
      <c r="AJ36" s="82"/>
      <c r="AK36" s="82"/>
      <c r="AL36" s="4"/>
      <c r="AM36" s="4"/>
      <c r="AN36" s="4"/>
      <c r="AO36" s="4"/>
      <c r="AP36" s="4"/>
      <c r="AQ36" s="4"/>
      <c r="AR36" s="4"/>
      <c r="AS36" s="4"/>
    </row>
    <row r="37" spans="1:45" ht="13.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6">
        <f t="shared" si="15"/>
        <v>34</v>
      </c>
      <c r="AB37" s="87">
        <f t="shared" si="8"/>
        <v>130</v>
      </c>
      <c r="AC37" s="41">
        <f t="shared" si="9"/>
        <v>162</v>
      </c>
      <c r="AD37" s="87">
        <f t="shared" si="10"/>
        <v>-10000</v>
      </c>
      <c r="AE37" s="87">
        <f t="shared" si="11"/>
        <v>10</v>
      </c>
      <c r="AF37" s="41">
        <f t="shared" si="12"/>
        <v>162</v>
      </c>
      <c r="AG37" s="87">
        <f t="shared" si="13"/>
        <v>-10000</v>
      </c>
      <c r="AH37" s="92">
        <f t="shared" si="14"/>
        <v>-10000</v>
      </c>
      <c r="AI37" s="82"/>
      <c r="AJ37" s="82"/>
      <c r="AK37" s="82"/>
      <c r="AL37" s="4"/>
      <c r="AM37" s="4"/>
      <c r="AN37" s="4"/>
      <c r="AO37" s="4"/>
      <c r="AP37" s="4"/>
      <c r="AQ37" s="4"/>
      <c r="AR37" s="4"/>
      <c r="AS37" s="4"/>
    </row>
    <row r="38" spans="1:45" ht="13.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6">
        <f t="shared" si="15"/>
        <v>35</v>
      </c>
      <c r="AB38" s="87">
        <f t="shared" si="8"/>
        <v>125</v>
      </c>
      <c r="AC38" s="41">
        <f t="shared" si="9"/>
        <v>165</v>
      </c>
      <c r="AD38" s="87">
        <f t="shared" si="10"/>
        <v>-10000</v>
      </c>
      <c r="AE38" s="87">
        <f t="shared" si="11"/>
        <v>5</v>
      </c>
      <c r="AF38" s="41">
        <f t="shared" si="12"/>
        <v>165</v>
      </c>
      <c r="AG38" s="87">
        <f t="shared" si="13"/>
        <v>-10000</v>
      </c>
      <c r="AH38" s="92">
        <f t="shared" si="14"/>
        <v>-10000</v>
      </c>
      <c r="AI38" s="82"/>
      <c r="AJ38" s="82"/>
      <c r="AK38" s="82"/>
      <c r="AL38" s="4"/>
      <c r="AM38" s="4"/>
      <c r="AN38" s="4"/>
      <c r="AO38" s="4"/>
      <c r="AP38" s="4"/>
      <c r="AQ38" s="4"/>
      <c r="AR38" s="4"/>
      <c r="AS38" s="4"/>
    </row>
    <row r="39" spans="1:45" ht="13.5"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6">
        <f t="shared" si="15"/>
        <v>36</v>
      </c>
      <c r="AB39" s="87">
        <f t="shared" si="8"/>
        <v>120</v>
      </c>
      <c r="AC39" s="41">
        <f t="shared" si="9"/>
        <v>168</v>
      </c>
      <c r="AD39" s="87">
        <f t="shared" si="10"/>
        <v>-10000</v>
      </c>
      <c r="AE39" s="87">
        <f t="shared" si="11"/>
        <v>0</v>
      </c>
      <c r="AF39" s="41">
        <f t="shared" si="12"/>
        <v>168</v>
      </c>
      <c r="AG39" s="87">
        <f t="shared" si="13"/>
        <v>-10000</v>
      </c>
      <c r="AH39" s="92">
        <f t="shared" si="14"/>
        <v>-10000</v>
      </c>
      <c r="AI39" s="82"/>
      <c r="AJ39" s="82"/>
      <c r="AK39" s="82"/>
      <c r="AL39" s="4"/>
      <c r="AM39" s="4"/>
      <c r="AN39" s="4"/>
      <c r="AO39" s="4"/>
      <c r="AP39" s="4"/>
      <c r="AQ39" s="4"/>
      <c r="AR39" s="4"/>
      <c r="AS39" s="4"/>
    </row>
    <row r="40" spans="1:45" ht="13.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6">
        <f t="shared" si="15"/>
        <v>37</v>
      </c>
      <c r="AB40" s="87">
        <f t="shared" si="8"/>
        <v>115</v>
      </c>
      <c r="AC40" s="41">
        <f t="shared" si="9"/>
        <v>171</v>
      </c>
      <c r="AD40" s="87">
        <f t="shared" si="10"/>
        <v>-10000</v>
      </c>
      <c r="AE40" s="87">
        <f t="shared" si="11"/>
        <v>-5</v>
      </c>
      <c r="AF40" s="41">
        <f t="shared" si="12"/>
        <v>171</v>
      </c>
      <c r="AG40" s="87">
        <f t="shared" si="13"/>
        <v>-10000</v>
      </c>
      <c r="AH40" s="92">
        <f t="shared" si="14"/>
        <v>-10000</v>
      </c>
      <c r="AI40" s="82"/>
      <c r="AJ40" s="82"/>
      <c r="AK40" s="82"/>
      <c r="AL40" s="4"/>
      <c r="AM40" s="4"/>
      <c r="AN40" s="4"/>
      <c r="AO40" s="4"/>
      <c r="AP40" s="4"/>
      <c r="AQ40" s="4"/>
      <c r="AR40" s="4"/>
      <c r="AS40" s="4"/>
    </row>
    <row r="41" spans="1:45" ht="13.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6">
        <f t="shared" si="15"/>
        <v>38</v>
      </c>
      <c r="AB41" s="87">
        <f t="shared" si="8"/>
        <v>110</v>
      </c>
      <c r="AC41" s="41">
        <f t="shared" si="9"/>
        <v>174</v>
      </c>
      <c r="AD41" s="87">
        <f t="shared" si="10"/>
        <v>-10000</v>
      </c>
      <c r="AE41" s="87">
        <f t="shared" si="11"/>
        <v>-10</v>
      </c>
      <c r="AF41" s="41">
        <f t="shared" si="12"/>
        <v>174</v>
      </c>
      <c r="AG41" s="87">
        <f t="shared" si="13"/>
        <v>-10000</v>
      </c>
      <c r="AH41" s="92">
        <f t="shared" si="14"/>
        <v>-10000</v>
      </c>
      <c r="AI41" s="82"/>
      <c r="AJ41" s="82"/>
      <c r="AK41" s="82"/>
      <c r="AL41" s="4"/>
      <c r="AM41" s="4"/>
      <c r="AN41" s="4"/>
      <c r="AO41" s="4"/>
      <c r="AP41" s="4"/>
      <c r="AQ41" s="4"/>
      <c r="AR41" s="4"/>
      <c r="AS41" s="4"/>
    </row>
    <row r="42" spans="1:45" ht="13.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6">
        <f t="shared" si="15"/>
        <v>39</v>
      </c>
      <c r="AB42" s="87">
        <f t="shared" si="8"/>
        <v>105</v>
      </c>
      <c r="AC42" s="41">
        <f t="shared" si="9"/>
        <v>177</v>
      </c>
      <c r="AD42" s="87">
        <f t="shared" si="10"/>
        <v>-10000</v>
      </c>
      <c r="AE42" s="87">
        <f t="shared" si="11"/>
        <v>-15</v>
      </c>
      <c r="AF42" s="41">
        <f t="shared" si="12"/>
        <v>177</v>
      </c>
      <c r="AG42" s="87">
        <f t="shared" si="13"/>
        <v>-10000</v>
      </c>
      <c r="AH42" s="92">
        <f t="shared" si="14"/>
        <v>-10000</v>
      </c>
      <c r="AI42" s="82"/>
      <c r="AJ42" s="82"/>
      <c r="AK42" s="82"/>
      <c r="AL42" s="4"/>
      <c r="AM42" s="4"/>
      <c r="AN42" s="4"/>
      <c r="AO42" s="4"/>
      <c r="AP42" s="4"/>
      <c r="AQ42" s="4"/>
      <c r="AR42" s="4"/>
      <c r="AS42" s="4"/>
    </row>
    <row r="43" spans="1:45" ht="13.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6">
        <f t="shared" si="15"/>
        <v>40</v>
      </c>
      <c r="AB43" s="87">
        <f t="shared" si="8"/>
        <v>100</v>
      </c>
      <c r="AC43" s="41">
        <f t="shared" si="9"/>
        <v>180</v>
      </c>
      <c r="AD43" s="87">
        <f t="shared" si="10"/>
        <v>-10000</v>
      </c>
      <c r="AE43" s="87">
        <f t="shared" si="11"/>
        <v>-20</v>
      </c>
      <c r="AF43" s="41">
        <f t="shared" si="12"/>
        <v>180</v>
      </c>
      <c r="AG43" s="87">
        <f t="shared" si="13"/>
        <v>-10000</v>
      </c>
      <c r="AH43" s="92">
        <f t="shared" si="14"/>
        <v>-10000</v>
      </c>
      <c r="AI43" s="82"/>
      <c r="AJ43" s="82"/>
      <c r="AK43" s="82"/>
      <c r="AL43" s="4"/>
      <c r="AM43" s="4"/>
      <c r="AN43" s="4"/>
      <c r="AO43" s="4"/>
      <c r="AP43" s="4"/>
      <c r="AQ43" s="4"/>
      <c r="AR43" s="4"/>
      <c r="AS43" s="4"/>
    </row>
    <row r="44" spans="1:45" ht="13.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6">
        <f t="shared" si="15"/>
        <v>41</v>
      </c>
      <c r="AB44" s="87">
        <f t="shared" si="8"/>
        <v>95</v>
      </c>
      <c r="AC44" s="41">
        <f t="shared" si="9"/>
        <v>183</v>
      </c>
      <c r="AD44" s="87">
        <f t="shared" si="10"/>
        <v>-10000</v>
      </c>
      <c r="AE44" s="87">
        <f t="shared" si="11"/>
        <v>-25</v>
      </c>
      <c r="AF44" s="41">
        <f t="shared" si="12"/>
        <v>183</v>
      </c>
      <c r="AG44" s="87">
        <f t="shared" si="13"/>
        <v>-10000</v>
      </c>
      <c r="AH44" s="92">
        <f t="shared" si="14"/>
        <v>-10000</v>
      </c>
      <c r="AI44" s="82"/>
      <c r="AJ44" s="82"/>
      <c r="AK44" s="82"/>
      <c r="AL44" s="4"/>
      <c r="AM44" s="4"/>
      <c r="AN44" s="4"/>
      <c r="AO44" s="4"/>
      <c r="AP44" s="4"/>
      <c r="AQ44" s="4"/>
      <c r="AR44" s="4"/>
      <c r="AS44" s="4"/>
    </row>
    <row r="45" spans="1:45" ht="13.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6">
        <f t="shared" si="15"/>
        <v>42</v>
      </c>
      <c r="AB45" s="87">
        <f t="shared" si="8"/>
        <v>90</v>
      </c>
      <c r="AC45" s="41">
        <f t="shared" si="9"/>
        <v>186</v>
      </c>
      <c r="AD45" s="87">
        <f t="shared" si="10"/>
        <v>-10000</v>
      </c>
      <c r="AE45" s="87">
        <f t="shared" si="11"/>
        <v>-30</v>
      </c>
      <c r="AF45" s="41">
        <f t="shared" si="12"/>
        <v>186</v>
      </c>
      <c r="AG45" s="87">
        <f t="shared" si="13"/>
        <v>-10000</v>
      </c>
      <c r="AH45" s="92">
        <f t="shared" si="14"/>
        <v>-10000</v>
      </c>
      <c r="AI45" s="82"/>
      <c r="AJ45" s="82"/>
      <c r="AK45" s="82"/>
      <c r="AL45" s="4"/>
      <c r="AM45" s="4"/>
      <c r="AN45" s="4"/>
      <c r="AO45" s="4"/>
      <c r="AP45" s="4"/>
      <c r="AQ45" s="4"/>
      <c r="AR45" s="4"/>
      <c r="AS45" s="4"/>
    </row>
    <row r="46" spans="1:45" ht="13.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6">
        <f t="shared" si="15"/>
        <v>43</v>
      </c>
      <c r="AB46" s="87">
        <f t="shared" si="8"/>
        <v>85</v>
      </c>
      <c r="AC46" s="41">
        <f t="shared" si="9"/>
        <v>189</v>
      </c>
      <c r="AD46" s="87">
        <f t="shared" si="10"/>
        <v>-10000</v>
      </c>
      <c r="AE46" s="87">
        <f t="shared" si="11"/>
        <v>-35</v>
      </c>
      <c r="AF46" s="41">
        <f t="shared" si="12"/>
        <v>189</v>
      </c>
      <c r="AG46" s="87">
        <f t="shared" si="13"/>
        <v>-10000</v>
      </c>
      <c r="AH46" s="92">
        <f t="shared" si="14"/>
        <v>-10000</v>
      </c>
      <c r="AI46" s="82"/>
      <c r="AJ46" s="82"/>
      <c r="AK46" s="82"/>
      <c r="AL46" s="4"/>
      <c r="AM46" s="4"/>
      <c r="AN46" s="4"/>
      <c r="AO46" s="4"/>
      <c r="AP46" s="4"/>
      <c r="AQ46" s="4"/>
      <c r="AR46" s="4"/>
      <c r="AS46" s="4"/>
    </row>
    <row r="47" spans="1:45" ht="13.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6">
        <f t="shared" si="15"/>
        <v>44</v>
      </c>
      <c r="AB47" s="87">
        <f t="shared" si="8"/>
        <v>80</v>
      </c>
      <c r="AC47" s="41">
        <f t="shared" si="9"/>
        <v>192</v>
      </c>
      <c r="AD47" s="87">
        <f t="shared" si="10"/>
        <v>-10000</v>
      </c>
      <c r="AE47" s="87">
        <f t="shared" si="11"/>
        <v>-40</v>
      </c>
      <c r="AF47" s="41">
        <f t="shared" si="12"/>
        <v>192</v>
      </c>
      <c r="AG47" s="87">
        <f t="shared" si="13"/>
        <v>-10000</v>
      </c>
      <c r="AH47" s="92">
        <f t="shared" si="14"/>
        <v>-10000</v>
      </c>
      <c r="AI47" s="82"/>
      <c r="AJ47" s="82"/>
      <c r="AK47" s="82"/>
      <c r="AL47" s="4"/>
      <c r="AM47" s="4"/>
      <c r="AN47" s="4"/>
      <c r="AO47" s="4"/>
      <c r="AP47" s="4"/>
      <c r="AQ47" s="4"/>
      <c r="AR47" s="4"/>
      <c r="AS47" s="4"/>
    </row>
    <row r="48" spans="1:45" ht="13.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6">
        <f t="shared" si="15"/>
        <v>45</v>
      </c>
      <c r="AB48" s="87">
        <f t="shared" si="8"/>
        <v>75</v>
      </c>
      <c r="AC48" s="41">
        <f t="shared" si="9"/>
        <v>195</v>
      </c>
      <c r="AD48" s="87">
        <f t="shared" si="10"/>
        <v>-10000</v>
      </c>
      <c r="AE48" s="87">
        <f t="shared" si="11"/>
        <v>-45</v>
      </c>
      <c r="AF48" s="41">
        <f t="shared" si="12"/>
        <v>195</v>
      </c>
      <c r="AG48" s="87">
        <f t="shared" si="13"/>
        <v>-10000</v>
      </c>
      <c r="AH48" s="92">
        <f t="shared" si="14"/>
        <v>-10000</v>
      </c>
      <c r="AI48" s="82"/>
      <c r="AJ48" s="82"/>
      <c r="AK48" s="82"/>
      <c r="AL48" s="4"/>
      <c r="AM48" s="4"/>
      <c r="AN48" s="4"/>
      <c r="AO48" s="4"/>
      <c r="AP48" s="4"/>
      <c r="AQ48" s="4"/>
      <c r="AR48" s="4"/>
      <c r="AS48" s="4"/>
    </row>
    <row r="49" spans="1:45" ht="13.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6">
        <f t="shared" si="15"/>
        <v>46</v>
      </c>
      <c r="AB49" s="87">
        <f t="shared" si="8"/>
        <v>70</v>
      </c>
      <c r="AC49" s="41">
        <f t="shared" si="9"/>
        <v>198</v>
      </c>
      <c r="AD49" s="87">
        <f t="shared" si="10"/>
        <v>-10000</v>
      </c>
      <c r="AE49" s="87">
        <f t="shared" si="11"/>
        <v>-50</v>
      </c>
      <c r="AF49" s="41">
        <f t="shared" si="12"/>
        <v>198</v>
      </c>
      <c r="AG49" s="87">
        <f t="shared" si="13"/>
        <v>-10000</v>
      </c>
      <c r="AH49" s="92">
        <f t="shared" si="14"/>
        <v>-10000</v>
      </c>
      <c r="AI49" s="82"/>
      <c r="AJ49" s="82"/>
      <c r="AK49" s="82"/>
      <c r="AL49" s="4"/>
      <c r="AM49" s="4"/>
      <c r="AN49" s="4"/>
      <c r="AO49" s="4"/>
      <c r="AP49" s="4"/>
      <c r="AQ49" s="4"/>
      <c r="AR49" s="4"/>
      <c r="AS49" s="4"/>
    </row>
    <row r="50" spans="1:45" ht="13.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6">
        <f t="shared" si="15"/>
        <v>47</v>
      </c>
      <c r="AB50" s="87">
        <f t="shared" si="8"/>
        <v>65</v>
      </c>
      <c r="AC50" s="41">
        <f t="shared" si="9"/>
        <v>201</v>
      </c>
      <c r="AD50" s="87">
        <f t="shared" si="10"/>
        <v>-10000</v>
      </c>
      <c r="AE50" s="87">
        <f t="shared" si="11"/>
        <v>-55</v>
      </c>
      <c r="AF50" s="41">
        <f t="shared" si="12"/>
        <v>201</v>
      </c>
      <c r="AG50" s="87">
        <f t="shared" si="13"/>
        <v>-10000</v>
      </c>
      <c r="AH50" s="92">
        <f t="shared" si="14"/>
        <v>-10000</v>
      </c>
      <c r="AI50" s="82"/>
      <c r="AJ50" s="82"/>
      <c r="AK50" s="82"/>
      <c r="AL50" s="4"/>
      <c r="AM50" s="4"/>
      <c r="AN50" s="4"/>
      <c r="AO50" s="4"/>
      <c r="AP50" s="4"/>
      <c r="AQ50" s="4"/>
      <c r="AR50" s="4"/>
      <c r="AS50" s="4"/>
    </row>
    <row r="51" spans="1:45" ht="13.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6">
        <f t="shared" si="15"/>
        <v>48</v>
      </c>
      <c r="AB51" s="87">
        <f t="shared" si="8"/>
        <v>60</v>
      </c>
      <c r="AC51" s="41">
        <f t="shared" si="9"/>
        <v>204</v>
      </c>
      <c r="AD51" s="87">
        <f t="shared" si="10"/>
        <v>-10000</v>
      </c>
      <c r="AE51" s="87">
        <f t="shared" si="11"/>
        <v>-60</v>
      </c>
      <c r="AF51" s="41">
        <f t="shared" si="12"/>
        <v>204</v>
      </c>
      <c r="AG51" s="87">
        <f t="shared" si="13"/>
        <v>-10000</v>
      </c>
      <c r="AH51" s="92">
        <f t="shared" si="14"/>
        <v>-10000</v>
      </c>
      <c r="AI51" s="82"/>
      <c r="AJ51" s="82"/>
      <c r="AK51" s="82"/>
      <c r="AL51" s="4"/>
      <c r="AM51" s="4"/>
      <c r="AN51" s="4"/>
      <c r="AO51" s="4"/>
      <c r="AP51" s="4"/>
      <c r="AQ51" s="4"/>
      <c r="AR51" s="4"/>
      <c r="AS51" s="4"/>
    </row>
    <row r="52" spans="1:45" ht="13.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6">
        <f t="shared" si="15"/>
        <v>49</v>
      </c>
      <c r="AB52" s="87">
        <f t="shared" si="8"/>
        <v>55</v>
      </c>
      <c r="AC52" s="41">
        <f t="shared" si="9"/>
        <v>207</v>
      </c>
      <c r="AD52" s="87">
        <f t="shared" si="10"/>
        <v>-10000</v>
      </c>
      <c r="AE52" s="87">
        <f t="shared" si="11"/>
        <v>-65</v>
      </c>
      <c r="AF52" s="41">
        <f t="shared" si="12"/>
        <v>207</v>
      </c>
      <c r="AG52" s="87">
        <f t="shared" si="13"/>
        <v>-10000</v>
      </c>
      <c r="AH52" s="92">
        <f t="shared" si="14"/>
        <v>-10000</v>
      </c>
      <c r="AI52" s="82"/>
      <c r="AJ52" s="82"/>
      <c r="AK52" s="82"/>
      <c r="AL52" s="4"/>
      <c r="AM52" s="4"/>
      <c r="AN52" s="4"/>
      <c r="AO52" s="4"/>
      <c r="AP52" s="4"/>
      <c r="AQ52" s="4"/>
      <c r="AR52" s="4"/>
      <c r="AS52" s="4"/>
    </row>
    <row r="53" spans="1:45" ht="13.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6">
        <f t="shared" si="15"/>
        <v>50</v>
      </c>
      <c r="AB53" s="87">
        <f t="shared" si="8"/>
        <v>50</v>
      </c>
      <c r="AC53" s="41">
        <f t="shared" si="9"/>
        <v>210</v>
      </c>
      <c r="AD53" s="87">
        <f t="shared" si="10"/>
        <v>-10000</v>
      </c>
      <c r="AE53" s="87">
        <f t="shared" si="11"/>
        <v>-70</v>
      </c>
      <c r="AF53" s="41">
        <f t="shared" si="12"/>
        <v>210</v>
      </c>
      <c r="AG53" s="87">
        <f t="shared" si="13"/>
        <v>-10000</v>
      </c>
      <c r="AH53" s="92">
        <f t="shared" si="14"/>
        <v>-10000</v>
      </c>
      <c r="AI53" s="82"/>
      <c r="AJ53" s="82"/>
      <c r="AK53" s="82"/>
      <c r="AL53" s="4"/>
      <c r="AM53" s="4"/>
      <c r="AN53" s="4"/>
      <c r="AO53" s="4"/>
      <c r="AP53" s="4"/>
      <c r="AQ53" s="4"/>
      <c r="AR53" s="4"/>
      <c r="AS53" s="4"/>
    </row>
    <row r="54" spans="1:45" ht="13.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6">
        <f t="shared" si="15"/>
        <v>51</v>
      </c>
      <c r="AB54" s="87">
        <f t="shared" si="8"/>
        <v>45</v>
      </c>
      <c r="AC54" s="41">
        <f t="shared" si="9"/>
        <v>213</v>
      </c>
      <c r="AD54" s="87">
        <f t="shared" si="10"/>
        <v>-10000</v>
      </c>
      <c r="AE54" s="87">
        <f t="shared" si="11"/>
        <v>-75</v>
      </c>
      <c r="AF54" s="41">
        <f t="shared" si="12"/>
        <v>213</v>
      </c>
      <c r="AG54" s="87">
        <f t="shared" si="13"/>
        <v>-10000</v>
      </c>
      <c r="AH54" s="92">
        <f t="shared" si="14"/>
        <v>-10000</v>
      </c>
      <c r="AI54" s="82"/>
      <c r="AJ54" s="82"/>
      <c r="AK54" s="82"/>
      <c r="AL54" s="4"/>
      <c r="AM54" s="4"/>
      <c r="AN54" s="4"/>
      <c r="AO54" s="4"/>
      <c r="AP54" s="4"/>
      <c r="AQ54" s="4"/>
      <c r="AR54" s="4"/>
      <c r="AS54" s="4"/>
    </row>
    <row r="55" spans="1:45" ht="13.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6">
        <f t="shared" si="15"/>
        <v>52</v>
      </c>
      <c r="AB55" s="87">
        <f t="shared" si="8"/>
        <v>40</v>
      </c>
      <c r="AC55" s="41">
        <f t="shared" si="9"/>
        <v>216</v>
      </c>
      <c r="AD55" s="87">
        <f t="shared" si="10"/>
        <v>-10000</v>
      </c>
      <c r="AE55" s="87">
        <f t="shared" si="11"/>
        <v>-80</v>
      </c>
      <c r="AF55" s="41">
        <f t="shared" si="12"/>
        <v>216</v>
      </c>
      <c r="AG55" s="87">
        <f t="shared" si="13"/>
        <v>-10000</v>
      </c>
      <c r="AH55" s="92">
        <f t="shared" si="14"/>
        <v>-10000</v>
      </c>
      <c r="AI55" s="82"/>
      <c r="AJ55" s="82"/>
      <c r="AK55" s="82"/>
      <c r="AL55" s="4"/>
      <c r="AM55" s="4"/>
      <c r="AN55" s="4"/>
      <c r="AO55" s="4"/>
      <c r="AP55" s="4"/>
      <c r="AQ55" s="4"/>
      <c r="AR55" s="4"/>
      <c r="AS55" s="4"/>
    </row>
    <row r="56" spans="1:45" ht="13.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6">
        <f t="shared" si="15"/>
        <v>53</v>
      </c>
      <c r="AB56" s="87">
        <f t="shared" si="8"/>
        <v>35</v>
      </c>
      <c r="AC56" s="41">
        <f t="shared" si="9"/>
        <v>219</v>
      </c>
      <c r="AD56" s="87">
        <f t="shared" si="10"/>
        <v>-10000</v>
      </c>
      <c r="AE56" s="87">
        <f t="shared" si="11"/>
        <v>-85</v>
      </c>
      <c r="AF56" s="41">
        <f t="shared" si="12"/>
        <v>219</v>
      </c>
      <c r="AG56" s="87">
        <f t="shared" si="13"/>
        <v>-10000</v>
      </c>
      <c r="AH56" s="92">
        <f t="shared" si="14"/>
        <v>-10000</v>
      </c>
      <c r="AI56" s="82"/>
      <c r="AJ56" s="82"/>
      <c r="AK56" s="82"/>
      <c r="AL56" s="4"/>
      <c r="AM56" s="4"/>
      <c r="AN56" s="4"/>
      <c r="AO56" s="4"/>
      <c r="AP56" s="4"/>
      <c r="AQ56" s="4"/>
      <c r="AR56" s="4"/>
      <c r="AS56" s="4"/>
    </row>
    <row r="57" spans="1:45" ht="13.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6">
        <f t="shared" si="15"/>
        <v>54</v>
      </c>
      <c r="AB57" s="87">
        <f t="shared" si="8"/>
        <v>30</v>
      </c>
      <c r="AC57" s="41">
        <f t="shared" si="9"/>
        <v>222</v>
      </c>
      <c r="AD57" s="87">
        <f t="shared" si="10"/>
        <v>-10000</v>
      </c>
      <c r="AE57" s="87">
        <f t="shared" si="11"/>
        <v>-90</v>
      </c>
      <c r="AF57" s="41">
        <f t="shared" si="12"/>
        <v>222</v>
      </c>
      <c r="AG57" s="87">
        <f t="shared" si="13"/>
        <v>-10000</v>
      </c>
      <c r="AH57" s="92">
        <f t="shared" si="14"/>
        <v>-10000</v>
      </c>
      <c r="AI57" s="82"/>
      <c r="AJ57" s="82"/>
      <c r="AK57" s="82"/>
      <c r="AL57" s="4"/>
      <c r="AM57" s="4"/>
      <c r="AN57" s="4"/>
      <c r="AO57" s="4"/>
      <c r="AP57" s="4"/>
      <c r="AQ57" s="4"/>
      <c r="AR57" s="4"/>
      <c r="AS57" s="4"/>
    </row>
    <row r="58" spans="1:45" ht="13.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6">
        <f t="shared" si="15"/>
        <v>55</v>
      </c>
      <c r="AB58" s="87">
        <f t="shared" si="8"/>
        <v>25</v>
      </c>
      <c r="AC58" s="41">
        <f t="shared" si="9"/>
        <v>225</v>
      </c>
      <c r="AD58" s="87">
        <f t="shared" si="10"/>
        <v>-10000</v>
      </c>
      <c r="AE58" s="87">
        <f t="shared" si="11"/>
        <v>-95</v>
      </c>
      <c r="AF58" s="41">
        <f t="shared" si="12"/>
        <v>225</v>
      </c>
      <c r="AG58" s="87">
        <f t="shared" si="13"/>
        <v>-10000</v>
      </c>
      <c r="AH58" s="92">
        <f t="shared" si="14"/>
        <v>-10000</v>
      </c>
      <c r="AI58" s="82"/>
      <c r="AJ58" s="82"/>
      <c r="AK58" s="82"/>
      <c r="AL58" s="4"/>
      <c r="AM58" s="4"/>
      <c r="AN58" s="4"/>
      <c r="AO58" s="4"/>
      <c r="AP58" s="4"/>
      <c r="AQ58" s="4"/>
      <c r="AR58" s="4"/>
      <c r="AS58" s="4"/>
    </row>
    <row r="59" spans="1:45" ht="13.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6">
        <f t="shared" si="15"/>
        <v>56</v>
      </c>
      <c r="AB59" s="87">
        <f t="shared" si="8"/>
        <v>20</v>
      </c>
      <c r="AC59" s="41">
        <f t="shared" si="9"/>
        <v>228</v>
      </c>
      <c r="AD59" s="87">
        <f t="shared" si="10"/>
        <v>-10000</v>
      </c>
      <c r="AE59" s="87">
        <f t="shared" si="11"/>
        <v>-100</v>
      </c>
      <c r="AF59" s="41">
        <f t="shared" si="12"/>
        <v>228</v>
      </c>
      <c r="AG59" s="87">
        <f t="shared" si="13"/>
        <v>-10000</v>
      </c>
      <c r="AH59" s="92">
        <f t="shared" si="14"/>
        <v>-10000</v>
      </c>
      <c r="AI59" s="82"/>
      <c r="AJ59" s="82"/>
      <c r="AK59" s="82"/>
      <c r="AL59" s="4"/>
      <c r="AM59" s="4"/>
      <c r="AN59" s="4"/>
      <c r="AO59" s="4"/>
      <c r="AP59" s="4"/>
      <c r="AQ59" s="4"/>
      <c r="AR59" s="4"/>
      <c r="AS59" s="4"/>
    </row>
    <row r="60" spans="1:45" ht="13.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6">
        <f t="shared" si="15"/>
        <v>57</v>
      </c>
      <c r="AB60" s="87">
        <f t="shared" si="8"/>
        <v>15</v>
      </c>
      <c r="AC60" s="41">
        <f t="shared" si="9"/>
        <v>231</v>
      </c>
      <c r="AD60" s="87">
        <f t="shared" si="10"/>
        <v>-10000</v>
      </c>
      <c r="AE60" s="87">
        <f t="shared" si="11"/>
        <v>-105</v>
      </c>
      <c r="AF60" s="41">
        <f t="shared" si="12"/>
        <v>231</v>
      </c>
      <c r="AG60" s="87">
        <f t="shared" si="13"/>
        <v>-10000</v>
      </c>
      <c r="AH60" s="92">
        <f t="shared" si="14"/>
        <v>-10000</v>
      </c>
      <c r="AI60" s="82"/>
      <c r="AJ60" s="82"/>
      <c r="AK60" s="82"/>
      <c r="AL60" s="4"/>
      <c r="AM60" s="4"/>
      <c r="AN60" s="4"/>
      <c r="AO60" s="4"/>
      <c r="AP60" s="4"/>
      <c r="AQ60" s="4"/>
      <c r="AR60" s="4"/>
      <c r="AS60" s="4"/>
    </row>
    <row r="61" spans="1:45" ht="13.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6">
        <f t="shared" si="15"/>
        <v>58</v>
      </c>
      <c r="AB61" s="87">
        <f t="shared" si="8"/>
        <v>10</v>
      </c>
      <c r="AC61" s="41">
        <f t="shared" si="9"/>
        <v>234</v>
      </c>
      <c r="AD61" s="87">
        <f t="shared" si="10"/>
        <v>-10000</v>
      </c>
      <c r="AE61" s="87">
        <f t="shared" si="11"/>
        <v>-110</v>
      </c>
      <c r="AF61" s="41">
        <f t="shared" si="12"/>
        <v>234</v>
      </c>
      <c r="AG61" s="87">
        <f t="shared" si="13"/>
        <v>-10000</v>
      </c>
      <c r="AH61" s="92">
        <f t="shared" si="14"/>
        <v>-10000</v>
      </c>
      <c r="AI61" s="82"/>
      <c r="AJ61" s="82"/>
      <c r="AK61" s="82"/>
      <c r="AL61" s="4"/>
      <c r="AM61" s="4"/>
      <c r="AN61" s="4"/>
      <c r="AO61" s="4"/>
      <c r="AP61" s="4"/>
      <c r="AQ61" s="4"/>
      <c r="AR61" s="4"/>
      <c r="AS61" s="4"/>
    </row>
    <row r="62" spans="1:45" ht="13.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6">
        <f t="shared" si="15"/>
        <v>59</v>
      </c>
      <c r="AB62" s="87">
        <f t="shared" si="8"/>
        <v>5</v>
      </c>
      <c r="AC62" s="41">
        <f t="shared" si="9"/>
        <v>237</v>
      </c>
      <c r="AD62" s="87">
        <f t="shared" si="10"/>
        <v>-10000</v>
      </c>
      <c r="AE62" s="87">
        <f t="shared" si="11"/>
        <v>-115</v>
      </c>
      <c r="AF62" s="41">
        <f t="shared" si="12"/>
        <v>237</v>
      </c>
      <c r="AG62" s="87">
        <f t="shared" si="13"/>
        <v>-10000</v>
      </c>
      <c r="AH62" s="92">
        <f t="shared" si="14"/>
        <v>-10000</v>
      </c>
      <c r="AI62" s="82"/>
      <c r="AJ62" s="82"/>
      <c r="AK62" s="82"/>
      <c r="AL62" s="4"/>
      <c r="AM62" s="4"/>
      <c r="AN62" s="4"/>
      <c r="AO62" s="4"/>
      <c r="AP62" s="4"/>
      <c r="AQ62" s="4"/>
      <c r="AR62" s="4"/>
      <c r="AS62" s="4"/>
    </row>
    <row r="63" spans="1:45" ht="13.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6">
        <f t="shared" si="15"/>
        <v>60</v>
      </c>
      <c r="AB63" s="87">
        <f t="shared" si="8"/>
        <v>0</v>
      </c>
      <c r="AC63" s="41">
        <f t="shared" si="9"/>
        <v>240</v>
      </c>
      <c r="AD63" s="87">
        <f t="shared" si="10"/>
        <v>-10000</v>
      </c>
      <c r="AE63" s="87">
        <f t="shared" si="11"/>
        <v>-120</v>
      </c>
      <c r="AF63" s="41">
        <f t="shared" si="12"/>
        <v>240</v>
      </c>
      <c r="AG63" s="87">
        <f t="shared" si="13"/>
        <v>-10000</v>
      </c>
      <c r="AH63" s="92">
        <f t="shared" si="14"/>
        <v>-10000</v>
      </c>
      <c r="AI63" s="82"/>
      <c r="AJ63" s="82"/>
      <c r="AK63" s="82"/>
      <c r="AL63" s="4"/>
      <c r="AM63" s="4"/>
      <c r="AN63" s="4"/>
      <c r="AO63" s="4"/>
      <c r="AP63" s="4"/>
      <c r="AQ63" s="4"/>
      <c r="AR63" s="4"/>
      <c r="AS63" s="4"/>
    </row>
    <row r="64" spans="1:45" ht="13.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6">
        <f t="shared" si="15"/>
        <v>61</v>
      </c>
      <c r="AB64" s="87">
        <f t="shared" si="8"/>
        <v>-5</v>
      </c>
      <c r="AC64" s="41">
        <f t="shared" si="9"/>
        <v>243</v>
      </c>
      <c r="AD64" s="87">
        <f t="shared" si="10"/>
        <v>-10000</v>
      </c>
      <c r="AE64" s="87">
        <f t="shared" si="11"/>
        <v>-125</v>
      </c>
      <c r="AF64" s="41">
        <f t="shared" si="12"/>
        <v>243</v>
      </c>
      <c r="AG64" s="87">
        <f t="shared" si="13"/>
        <v>-10000</v>
      </c>
      <c r="AH64" s="92">
        <f t="shared" si="14"/>
        <v>-10000</v>
      </c>
      <c r="AI64" s="82"/>
      <c r="AJ64" s="82"/>
      <c r="AK64" s="82"/>
      <c r="AL64" s="4"/>
      <c r="AM64" s="4"/>
      <c r="AN64" s="4"/>
      <c r="AO64" s="4"/>
      <c r="AP64" s="4"/>
      <c r="AQ64" s="4"/>
      <c r="AR64" s="4"/>
      <c r="AS64" s="4"/>
    </row>
    <row r="65" spans="1:45" ht="13.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6">
        <f t="shared" si="15"/>
        <v>62</v>
      </c>
      <c r="AB65" s="87">
        <f t="shared" si="8"/>
        <v>-10</v>
      </c>
      <c r="AC65" s="41">
        <f t="shared" si="9"/>
        <v>246</v>
      </c>
      <c r="AD65" s="87">
        <f t="shared" si="10"/>
        <v>-10000</v>
      </c>
      <c r="AE65" s="87">
        <f t="shared" si="11"/>
        <v>-130</v>
      </c>
      <c r="AF65" s="41">
        <f t="shared" si="12"/>
        <v>246</v>
      </c>
      <c r="AG65" s="87">
        <f t="shared" si="13"/>
        <v>-10000</v>
      </c>
      <c r="AH65" s="92">
        <f t="shared" si="14"/>
        <v>-10000</v>
      </c>
      <c r="AI65" s="82"/>
      <c r="AJ65" s="82"/>
      <c r="AK65" s="82"/>
      <c r="AL65" s="4"/>
      <c r="AM65" s="4"/>
      <c r="AN65" s="4"/>
      <c r="AO65" s="4"/>
      <c r="AP65" s="4"/>
      <c r="AQ65" s="4"/>
      <c r="AR65" s="4"/>
      <c r="AS65" s="4"/>
    </row>
    <row r="66" spans="1:45" ht="13.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6">
        <f t="shared" si="15"/>
        <v>63</v>
      </c>
      <c r="AB66" s="87">
        <f t="shared" si="8"/>
        <v>-15</v>
      </c>
      <c r="AC66" s="41">
        <f t="shared" si="9"/>
        <v>249</v>
      </c>
      <c r="AD66" s="87">
        <f t="shared" si="10"/>
        <v>-10000</v>
      </c>
      <c r="AE66" s="87">
        <f t="shared" si="11"/>
        <v>-135</v>
      </c>
      <c r="AF66" s="41">
        <f t="shared" si="12"/>
        <v>249</v>
      </c>
      <c r="AG66" s="87">
        <f t="shared" si="13"/>
        <v>-10000</v>
      </c>
      <c r="AH66" s="92">
        <f t="shared" si="14"/>
        <v>-10000</v>
      </c>
      <c r="AI66" s="82"/>
      <c r="AJ66" s="82"/>
      <c r="AK66" s="82"/>
      <c r="AL66" s="4"/>
      <c r="AM66" s="4"/>
      <c r="AN66" s="4"/>
      <c r="AO66" s="4"/>
      <c r="AP66" s="4"/>
      <c r="AQ66" s="4"/>
      <c r="AR66" s="4"/>
      <c r="AS66" s="4"/>
    </row>
    <row r="67" spans="1:45" ht="13.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6">
        <f t="shared" si="15"/>
        <v>64</v>
      </c>
      <c r="AB67" s="87">
        <f aca="true" t="shared" si="16" ref="AB67:AB98">300-5*AA67</f>
        <v>-20</v>
      </c>
      <c r="AC67" s="41">
        <f aca="true" t="shared" si="17" ref="AC67:AC102">60+3*AA67</f>
        <v>252</v>
      </c>
      <c r="AD67" s="87">
        <f aca="true" t="shared" si="18" ref="AD67:AD102">IF(AB67&gt;=150,150,-10000)</f>
        <v>-10000</v>
      </c>
      <c r="AE67" s="87">
        <f aca="true" t="shared" si="19" ref="AE67:AE102">$AL$3-5*$AA67</f>
        <v>-140</v>
      </c>
      <c r="AF67" s="41">
        <f aca="true" t="shared" si="20" ref="AF67:AF102">$AL$4+3*$AA67</f>
        <v>252</v>
      </c>
      <c r="AG67" s="87">
        <f aca="true" t="shared" si="21" ref="AG67:AG102">IF($AE67&gt;=$C$18,$C$18,-10000)</f>
        <v>-10000</v>
      </c>
      <c r="AH67" s="92">
        <f aca="true" t="shared" si="22" ref="AH67:AH102">IF($AE67&gt;=$C$18,$C$18+C$14,-10000)</f>
        <v>-10000</v>
      </c>
      <c r="AI67" s="82"/>
      <c r="AJ67" s="82"/>
      <c r="AK67" s="82"/>
      <c r="AL67" s="4"/>
      <c r="AM67" s="4"/>
      <c r="AN67" s="4"/>
      <c r="AO67" s="4"/>
      <c r="AP67" s="4"/>
      <c r="AQ67" s="4"/>
      <c r="AR67" s="4"/>
      <c r="AS67" s="4"/>
    </row>
    <row r="68" spans="1:45" ht="13.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6">
        <f aca="true" t="shared" si="23" ref="AA68:AA102">AA67+1</f>
        <v>65</v>
      </c>
      <c r="AB68" s="87">
        <f t="shared" si="16"/>
        <v>-25</v>
      </c>
      <c r="AC68" s="41">
        <f t="shared" si="17"/>
        <v>255</v>
      </c>
      <c r="AD68" s="87">
        <f t="shared" si="18"/>
        <v>-10000</v>
      </c>
      <c r="AE68" s="87">
        <f t="shared" si="19"/>
        <v>-145</v>
      </c>
      <c r="AF68" s="41">
        <f t="shared" si="20"/>
        <v>255</v>
      </c>
      <c r="AG68" s="87">
        <f t="shared" si="21"/>
        <v>-10000</v>
      </c>
      <c r="AH68" s="92">
        <f t="shared" si="22"/>
        <v>-10000</v>
      </c>
      <c r="AI68" s="82"/>
      <c r="AJ68" s="82"/>
      <c r="AK68" s="82"/>
      <c r="AL68" s="4"/>
      <c r="AM68" s="4"/>
      <c r="AN68" s="4"/>
      <c r="AO68" s="4"/>
      <c r="AP68" s="4"/>
      <c r="AQ68" s="4"/>
      <c r="AR68" s="4"/>
      <c r="AS68" s="4"/>
    </row>
    <row r="69" spans="1:45" ht="13.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6">
        <f t="shared" si="23"/>
        <v>66</v>
      </c>
      <c r="AB69" s="87">
        <f t="shared" si="16"/>
        <v>-30</v>
      </c>
      <c r="AC69" s="41">
        <f t="shared" si="17"/>
        <v>258</v>
      </c>
      <c r="AD69" s="87">
        <f t="shared" si="18"/>
        <v>-10000</v>
      </c>
      <c r="AE69" s="87">
        <f t="shared" si="19"/>
        <v>-150</v>
      </c>
      <c r="AF69" s="41">
        <f t="shared" si="20"/>
        <v>258</v>
      </c>
      <c r="AG69" s="87">
        <f t="shared" si="21"/>
        <v>-10000</v>
      </c>
      <c r="AH69" s="92">
        <f t="shared" si="22"/>
        <v>-10000</v>
      </c>
      <c r="AI69" s="82"/>
      <c r="AJ69" s="82"/>
      <c r="AK69" s="82"/>
      <c r="AL69" s="4"/>
      <c r="AM69" s="4"/>
      <c r="AN69" s="4"/>
      <c r="AO69" s="4"/>
      <c r="AP69" s="4"/>
      <c r="AQ69" s="4"/>
      <c r="AR69" s="4"/>
      <c r="AS69" s="4"/>
    </row>
    <row r="70" spans="1:45" ht="13.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6">
        <f t="shared" si="23"/>
        <v>67</v>
      </c>
      <c r="AB70" s="87">
        <f t="shared" si="16"/>
        <v>-35</v>
      </c>
      <c r="AC70" s="41">
        <f t="shared" si="17"/>
        <v>261</v>
      </c>
      <c r="AD70" s="87">
        <f t="shared" si="18"/>
        <v>-10000</v>
      </c>
      <c r="AE70" s="87">
        <f t="shared" si="19"/>
        <v>-155</v>
      </c>
      <c r="AF70" s="41">
        <f t="shared" si="20"/>
        <v>261</v>
      </c>
      <c r="AG70" s="87">
        <f t="shared" si="21"/>
        <v>-10000</v>
      </c>
      <c r="AH70" s="92">
        <f t="shared" si="22"/>
        <v>-10000</v>
      </c>
      <c r="AI70" s="82"/>
      <c r="AJ70" s="82"/>
      <c r="AK70" s="82"/>
      <c r="AL70" s="4"/>
      <c r="AM70" s="4"/>
      <c r="AN70" s="4"/>
      <c r="AO70" s="4"/>
      <c r="AP70" s="4"/>
      <c r="AQ70" s="4"/>
      <c r="AR70" s="4"/>
      <c r="AS70" s="4"/>
    </row>
    <row r="71" spans="1:45" ht="13.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6">
        <f t="shared" si="23"/>
        <v>68</v>
      </c>
      <c r="AB71" s="87">
        <f t="shared" si="16"/>
        <v>-40</v>
      </c>
      <c r="AC71" s="41">
        <f t="shared" si="17"/>
        <v>264</v>
      </c>
      <c r="AD71" s="87">
        <f t="shared" si="18"/>
        <v>-10000</v>
      </c>
      <c r="AE71" s="87">
        <f t="shared" si="19"/>
        <v>-160</v>
      </c>
      <c r="AF71" s="41">
        <f t="shared" si="20"/>
        <v>264</v>
      </c>
      <c r="AG71" s="87">
        <f t="shared" si="21"/>
        <v>-10000</v>
      </c>
      <c r="AH71" s="92">
        <f t="shared" si="22"/>
        <v>-10000</v>
      </c>
      <c r="AI71" s="82"/>
      <c r="AJ71" s="82"/>
      <c r="AK71" s="82"/>
      <c r="AL71" s="4"/>
      <c r="AM71" s="4"/>
      <c r="AN71" s="4"/>
      <c r="AO71" s="4"/>
      <c r="AP71" s="4"/>
      <c r="AQ71" s="4"/>
      <c r="AR71" s="4"/>
      <c r="AS71" s="4"/>
    </row>
    <row r="72" spans="1:45" ht="13.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6">
        <f t="shared" si="23"/>
        <v>69</v>
      </c>
      <c r="AB72" s="87">
        <f t="shared" si="16"/>
        <v>-45</v>
      </c>
      <c r="AC72" s="41">
        <f t="shared" si="17"/>
        <v>267</v>
      </c>
      <c r="AD72" s="87">
        <f t="shared" si="18"/>
        <v>-10000</v>
      </c>
      <c r="AE72" s="87">
        <f t="shared" si="19"/>
        <v>-165</v>
      </c>
      <c r="AF72" s="41">
        <f t="shared" si="20"/>
        <v>267</v>
      </c>
      <c r="AG72" s="87">
        <f t="shared" si="21"/>
        <v>-10000</v>
      </c>
      <c r="AH72" s="92">
        <f t="shared" si="22"/>
        <v>-10000</v>
      </c>
      <c r="AI72" s="82"/>
      <c r="AJ72" s="82"/>
      <c r="AK72" s="82"/>
      <c r="AL72" s="4"/>
      <c r="AM72" s="4"/>
      <c r="AN72" s="4"/>
      <c r="AO72" s="4"/>
      <c r="AP72" s="4"/>
      <c r="AQ72" s="4"/>
      <c r="AR72" s="4"/>
      <c r="AS72" s="4"/>
    </row>
    <row r="73" spans="1:45" ht="13.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6">
        <f t="shared" si="23"/>
        <v>70</v>
      </c>
      <c r="AB73" s="87">
        <f t="shared" si="16"/>
        <v>-50</v>
      </c>
      <c r="AC73" s="41">
        <f t="shared" si="17"/>
        <v>270</v>
      </c>
      <c r="AD73" s="87">
        <f t="shared" si="18"/>
        <v>-10000</v>
      </c>
      <c r="AE73" s="87">
        <f t="shared" si="19"/>
        <v>-170</v>
      </c>
      <c r="AF73" s="41">
        <f t="shared" si="20"/>
        <v>270</v>
      </c>
      <c r="AG73" s="87">
        <f t="shared" si="21"/>
        <v>-10000</v>
      </c>
      <c r="AH73" s="92">
        <f t="shared" si="22"/>
        <v>-10000</v>
      </c>
      <c r="AI73" s="82"/>
      <c r="AJ73" s="82"/>
      <c r="AK73" s="82"/>
      <c r="AL73" s="4"/>
      <c r="AM73" s="4"/>
      <c r="AN73" s="4"/>
      <c r="AO73" s="4"/>
      <c r="AP73" s="4"/>
      <c r="AQ73" s="4"/>
      <c r="AR73" s="4"/>
      <c r="AS73" s="4"/>
    </row>
    <row r="74" spans="1:45" ht="13.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6">
        <f t="shared" si="23"/>
        <v>71</v>
      </c>
      <c r="AB74" s="87">
        <f t="shared" si="16"/>
        <v>-55</v>
      </c>
      <c r="AC74" s="41">
        <f t="shared" si="17"/>
        <v>273</v>
      </c>
      <c r="AD74" s="87">
        <f t="shared" si="18"/>
        <v>-10000</v>
      </c>
      <c r="AE74" s="87">
        <f t="shared" si="19"/>
        <v>-175</v>
      </c>
      <c r="AF74" s="41">
        <f t="shared" si="20"/>
        <v>273</v>
      </c>
      <c r="AG74" s="87">
        <f t="shared" si="21"/>
        <v>-10000</v>
      </c>
      <c r="AH74" s="92">
        <f t="shared" si="22"/>
        <v>-10000</v>
      </c>
      <c r="AI74" s="82"/>
      <c r="AJ74" s="82"/>
      <c r="AK74" s="82"/>
      <c r="AL74" s="4"/>
      <c r="AM74" s="4"/>
      <c r="AN74" s="4"/>
      <c r="AO74" s="4"/>
      <c r="AP74" s="4"/>
      <c r="AQ74" s="4"/>
      <c r="AR74" s="4"/>
      <c r="AS74" s="4"/>
    </row>
    <row r="75" spans="1:45" ht="13.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6">
        <f t="shared" si="23"/>
        <v>72</v>
      </c>
      <c r="AB75" s="87">
        <f t="shared" si="16"/>
        <v>-60</v>
      </c>
      <c r="AC75" s="41">
        <f t="shared" si="17"/>
        <v>276</v>
      </c>
      <c r="AD75" s="87">
        <f t="shared" si="18"/>
        <v>-10000</v>
      </c>
      <c r="AE75" s="87">
        <f t="shared" si="19"/>
        <v>-180</v>
      </c>
      <c r="AF75" s="41">
        <f t="shared" si="20"/>
        <v>276</v>
      </c>
      <c r="AG75" s="87">
        <f t="shared" si="21"/>
        <v>-10000</v>
      </c>
      <c r="AH75" s="92">
        <f t="shared" si="22"/>
        <v>-10000</v>
      </c>
      <c r="AI75" s="82"/>
      <c r="AJ75" s="82"/>
      <c r="AK75" s="82"/>
      <c r="AL75" s="4"/>
      <c r="AM75" s="4"/>
      <c r="AN75" s="4"/>
      <c r="AO75" s="4"/>
      <c r="AP75" s="4"/>
      <c r="AQ75" s="4"/>
      <c r="AR75" s="4"/>
      <c r="AS75" s="4"/>
    </row>
    <row r="76" spans="1:45" ht="13.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6">
        <f t="shared" si="23"/>
        <v>73</v>
      </c>
      <c r="AB76" s="87">
        <f t="shared" si="16"/>
        <v>-65</v>
      </c>
      <c r="AC76" s="41">
        <f t="shared" si="17"/>
        <v>279</v>
      </c>
      <c r="AD76" s="87">
        <f t="shared" si="18"/>
        <v>-10000</v>
      </c>
      <c r="AE76" s="87">
        <f t="shared" si="19"/>
        <v>-185</v>
      </c>
      <c r="AF76" s="41">
        <f t="shared" si="20"/>
        <v>279</v>
      </c>
      <c r="AG76" s="87">
        <f t="shared" si="21"/>
        <v>-10000</v>
      </c>
      <c r="AH76" s="92">
        <f t="shared" si="22"/>
        <v>-10000</v>
      </c>
      <c r="AI76" s="82"/>
      <c r="AJ76" s="82"/>
      <c r="AK76" s="82"/>
      <c r="AL76" s="4"/>
      <c r="AM76" s="4"/>
      <c r="AN76" s="4"/>
      <c r="AO76" s="4"/>
      <c r="AP76" s="4"/>
      <c r="AQ76" s="4"/>
      <c r="AR76" s="4"/>
      <c r="AS76" s="4"/>
    </row>
    <row r="77" spans="1:45" ht="13.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6">
        <f t="shared" si="23"/>
        <v>74</v>
      </c>
      <c r="AB77" s="87">
        <f t="shared" si="16"/>
        <v>-70</v>
      </c>
      <c r="AC77" s="41">
        <f t="shared" si="17"/>
        <v>282</v>
      </c>
      <c r="AD77" s="87">
        <f t="shared" si="18"/>
        <v>-10000</v>
      </c>
      <c r="AE77" s="87">
        <f t="shared" si="19"/>
        <v>-190</v>
      </c>
      <c r="AF77" s="41">
        <f t="shared" si="20"/>
        <v>282</v>
      </c>
      <c r="AG77" s="87">
        <f t="shared" si="21"/>
        <v>-10000</v>
      </c>
      <c r="AH77" s="92">
        <f t="shared" si="22"/>
        <v>-10000</v>
      </c>
      <c r="AI77" s="82"/>
      <c r="AJ77" s="82"/>
      <c r="AK77" s="82"/>
      <c r="AL77" s="4"/>
      <c r="AM77" s="4"/>
      <c r="AN77" s="4"/>
      <c r="AO77" s="4"/>
      <c r="AP77" s="4"/>
      <c r="AQ77" s="4"/>
      <c r="AR77" s="4"/>
      <c r="AS77" s="4"/>
    </row>
    <row r="78" spans="1:45" ht="13.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6">
        <f t="shared" si="23"/>
        <v>75</v>
      </c>
      <c r="AB78" s="87">
        <f t="shared" si="16"/>
        <v>-75</v>
      </c>
      <c r="AC78" s="41">
        <f t="shared" si="17"/>
        <v>285</v>
      </c>
      <c r="AD78" s="87">
        <f t="shared" si="18"/>
        <v>-10000</v>
      </c>
      <c r="AE78" s="87">
        <f t="shared" si="19"/>
        <v>-195</v>
      </c>
      <c r="AF78" s="41">
        <f t="shared" si="20"/>
        <v>285</v>
      </c>
      <c r="AG78" s="87">
        <f t="shared" si="21"/>
        <v>-10000</v>
      </c>
      <c r="AH78" s="92">
        <f t="shared" si="22"/>
        <v>-10000</v>
      </c>
      <c r="AI78" s="82"/>
      <c r="AJ78" s="82"/>
      <c r="AK78" s="82"/>
      <c r="AL78" s="4"/>
      <c r="AM78" s="4"/>
      <c r="AN78" s="4"/>
      <c r="AO78" s="4"/>
      <c r="AP78" s="4"/>
      <c r="AQ78" s="4"/>
      <c r="AR78" s="4"/>
      <c r="AS78" s="4"/>
    </row>
    <row r="79" spans="1:45" ht="13.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6">
        <f t="shared" si="23"/>
        <v>76</v>
      </c>
      <c r="AB79" s="87">
        <f t="shared" si="16"/>
        <v>-80</v>
      </c>
      <c r="AC79" s="41">
        <f t="shared" si="17"/>
        <v>288</v>
      </c>
      <c r="AD79" s="87">
        <f t="shared" si="18"/>
        <v>-10000</v>
      </c>
      <c r="AE79" s="87">
        <f t="shared" si="19"/>
        <v>-200</v>
      </c>
      <c r="AF79" s="41">
        <f t="shared" si="20"/>
        <v>288</v>
      </c>
      <c r="AG79" s="87">
        <f t="shared" si="21"/>
        <v>-10000</v>
      </c>
      <c r="AH79" s="92">
        <f t="shared" si="22"/>
        <v>-10000</v>
      </c>
      <c r="AI79" s="82"/>
      <c r="AJ79" s="82"/>
      <c r="AK79" s="82"/>
      <c r="AL79" s="4"/>
      <c r="AM79" s="4"/>
      <c r="AN79" s="4"/>
      <c r="AO79" s="4"/>
      <c r="AP79" s="4"/>
      <c r="AQ79" s="4"/>
      <c r="AR79" s="4"/>
      <c r="AS79" s="4"/>
    </row>
    <row r="80" spans="1:45" ht="13.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6">
        <f t="shared" si="23"/>
        <v>77</v>
      </c>
      <c r="AB80" s="87">
        <f t="shared" si="16"/>
        <v>-85</v>
      </c>
      <c r="AC80" s="41">
        <f t="shared" si="17"/>
        <v>291</v>
      </c>
      <c r="AD80" s="87">
        <f t="shared" si="18"/>
        <v>-10000</v>
      </c>
      <c r="AE80" s="87">
        <f t="shared" si="19"/>
        <v>-205</v>
      </c>
      <c r="AF80" s="41">
        <f t="shared" si="20"/>
        <v>291</v>
      </c>
      <c r="AG80" s="87">
        <f t="shared" si="21"/>
        <v>-10000</v>
      </c>
      <c r="AH80" s="92">
        <f t="shared" si="22"/>
        <v>-10000</v>
      </c>
      <c r="AI80" s="82"/>
      <c r="AJ80" s="82"/>
      <c r="AK80" s="82"/>
      <c r="AL80" s="4"/>
      <c r="AM80" s="4"/>
      <c r="AN80" s="4"/>
      <c r="AO80" s="4"/>
      <c r="AP80" s="4"/>
      <c r="AQ80" s="4"/>
      <c r="AR80" s="4"/>
      <c r="AS80" s="4"/>
    </row>
    <row r="81" spans="1:45" ht="13.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6">
        <f t="shared" si="23"/>
        <v>78</v>
      </c>
      <c r="AB81" s="87">
        <f t="shared" si="16"/>
        <v>-90</v>
      </c>
      <c r="AC81" s="41">
        <f t="shared" si="17"/>
        <v>294</v>
      </c>
      <c r="AD81" s="87">
        <f t="shared" si="18"/>
        <v>-10000</v>
      </c>
      <c r="AE81" s="87">
        <f t="shared" si="19"/>
        <v>-210</v>
      </c>
      <c r="AF81" s="41">
        <f t="shared" si="20"/>
        <v>294</v>
      </c>
      <c r="AG81" s="87">
        <f t="shared" si="21"/>
        <v>-10000</v>
      </c>
      <c r="AH81" s="92">
        <f t="shared" si="22"/>
        <v>-10000</v>
      </c>
      <c r="AI81" s="82"/>
      <c r="AJ81" s="82"/>
      <c r="AK81" s="82"/>
      <c r="AL81" s="4"/>
      <c r="AM81" s="4"/>
      <c r="AN81" s="4"/>
      <c r="AO81" s="4"/>
      <c r="AP81" s="4"/>
      <c r="AQ81" s="4"/>
      <c r="AR81" s="4"/>
      <c r="AS81" s="4"/>
    </row>
    <row r="82" spans="1:45" ht="13.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6">
        <f t="shared" si="23"/>
        <v>79</v>
      </c>
      <c r="AB82" s="87">
        <f t="shared" si="16"/>
        <v>-95</v>
      </c>
      <c r="AC82" s="41">
        <f t="shared" si="17"/>
        <v>297</v>
      </c>
      <c r="AD82" s="87">
        <f t="shared" si="18"/>
        <v>-10000</v>
      </c>
      <c r="AE82" s="87">
        <f t="shared" si="19"/>
        <v>-215</v>
      </c>
      <c r="AF82" s="41">
        <f t="shared" si="20"/>
        <v>297</v>
      </c>
      <c r="AG82" s="87">
        <f t="shared" si="21"/>
        <v>-10000</v>
      </c>
      <c r="AH82" s="92">
        <f t="shared" si="22"/>
        <v>-10000</v>
      </c>
      <c r="AI82" s="82"/>
      <c r="AJ82" s="82"/>
      <c r="AK82" s="82"/>
      <c r="AL82" s="4"/>
      <c r="AM82" s="4"/>
      <c r="AN82" s="4"/>
      <c r="AO82" s="4"/>
      <c r="AP82" s="4"/>
      <c r="AQ82" s="4"/>
      <c r="AR82" s="4"/>
      <c r="AS82" s="4"/>
    </row>
    <row r="83" spans="1:45" ht="13.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6">
        <f t="shared" si="23"/>
        <v>80</v>
      </c>
      <c r="AB83" s="87">
        <f t="shared" si="16"/>
        <v>-100</v>
      </c>
      <c r="AC83" s="41">
        <f t="shared" si="17"/>
        <v>300</v>
      </c>
      <c r="AD83" s="87">
        <f t="shared" si="18"/>
        <v>-10000</v>
      </c>
      <c r="AE83" s="87">
        <f t="shared" si="19"/>
        <v>-220</v>
      </c>
      <c r="AF83" s="41">
        <f t="shared" si="20"/>
        <v>300</v>
      </c>
      <c r="AG83" s="87">
        <f t="shared" si="21"/>
        <v>-10000</v>
      </c>
      <c r="AH83" s="92">
        <f t="shared" si="22"/>
        <v>-10000</v>
      </c>
      <c r="AI83" s="82"/>
      <c r="AJ83" s="82"/>
      <c r="AK83" s="82"/>
      <c r="AL83" s="4"/>
      <c r="AM83" s="4"/>
      <c r="AN83" s="4"/>
      <c r="AO83" s="4"/>
      <c r="AP83" s="4"/>
      <c r="AQ83" s="4"/>
      <c r="AR83" s="4"/>
      <c r="AS83" s="4"/>
    </row>
    <row r="84" spans="1:45" ht="13.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6">
        <f t="shared" si="23"/>
        <v>81</v>
      </c>
      <c r="AB84" s="87">
        <f t="shared" si="16"/>
        <v>-105</v>
      </c>
      <c r="AC84" s="41">
        <f t="shared" si="17"/>
        <v>303</v>
      </c>
      <c r="AD84" s="87">
        <f t="shared" si="18"/>
        <v>-10000</v>
      </c>
      <c r="AE84" s="87">
        <f t="shared" si="19"/>
        <v>-225</v>
      </c>
      <c r="AF84" s="41">
        <f t="shared" si="20"/>
        <v>303</v>
      </c>
      <c r="AG84" s="87">
        <f t="shared" si="21"/>
        <v>-10000</v>
      </c>
      <c r="AH84" s="92">
        <f t="shared" si="22"/>
        <v>-10000</v>
      </c>
      <c r="AI84" s="82"/>
      <c r="AJ84" s="82"/>
      <c r="AK84" s="82"/>
      <c r="AL84" s="4"/>
      <c r="AM84" s="4"/>
      <c r="AN84" s="4"/>
      <c r="AO84" s="4"/>
      <c r="AP84" s="4"/>
      <c r="AQ84" s="4"/>
      <c r="AR84" s="4"/>
      <c r="AS84" s="4"/>
    </row>
    <row r="85" spans="1:45" ht="13.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6">
        <f t="shared" si="23"/>
        <v>82</v>
      </c>
      <c r="AB85" s="87">
        <f t="shared" si="16"/>
        <v>-110</v>
      </c>
      <c r="AC85" s="41">
        <f t="shared" si="17"/>
        <v>306</v>
      </c>
      <c r="AD85" s="87">
        <f t="shared" si="18"/>
        <v>-10000</v>
      </c>
      <c r="AE85" s="87">
        <f t="shared" si="19"/>
        <v>-230</v>
      </c>
      <c r="AF85" s="41">
        <f t="shared" si="20"/>
        <v>306</v>
      </c>
      <c r="AG85" s="87">
        <f t="shared" si="21"/>
        <v>-10000</v>
      </c>
      <c r="AH85" s="92">
        <f t="shared" si="22"/>
        <v>-10000</v>
      </c>
      <c r="AI85" s="82"/>
      <c r="AJ85" s="82"/>
      <c r="AK85" s="82"/>
      <c r="AL85" s="4"/>
      <c r="AM85" s="4"/>
      <c r="AN85" s="4"/>
      <c r="AO85" s="4"/>
      <c r="AP85" s="4"/>
      <c r="AQ85" s="4"/>
      <c r="AR85" s="4"/>
      <c r="AS85" s="4"/>
    </row>
    <row r="86" spans="1:45" ht="13.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6">
        <f t="shared" si="23"/>
        <v>83</v>
      </c>
      <c r="AB86" s="87">
        <f t="shared" si="16"/>
        <v>-115</v>
      </c>
      <c r="AC86" s="41">
        <f t="shared" si="17"/>
        <v>309</v>
      </c>
      <c r="AD86" s="87">
        <f t="shared" si="18"/>
        <v>-10000</v>
      </c>
      <c r="AE86" s="87">
        <f t="shared" si="19"/>
        <v>-235</v>
      </c>
      <c r="AF86" s="41">
        <f t="shared" si="20"/>
        <v>309</v>
      </c>
      <c r="AG86" s="87">
        <f t="shared" si="21"/>
        <v>-10000</v>
      </c>
      <c r="AH86" s="92">
        <f t="shared" si="22"/>
        <v>-10000</v>
      </c>
      <c r="AI86" s="82"/>
      <c r="AJ86" s="82"/>
      <c r="AK86" s="82"/>
      <c r="AL86" s="4"/>
      <c r="AM86" s="4"/>
      <c r="AN86" s="4"/>
      <c r="AO86" s="4"/>
      <c r="AP86" s="4"/>
      <c r="AQ86" s="4"/>
      <c r="AR86" s="4"/>
      <c r="AS86" s="4"/>
    </row>
    <row r="87" spans="1:45" ht="13.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6">
        <f t="shared" si="23"/>
        <v>84</v>
      </c>
      <c r="AB87" s="87">
        <f t="shared" si="16"/>
        <v>-120</v>
      </c>
      <c r="AC87" s="41">
        <f t="shared" si="17"/>
        <v>312</v>
      </c>
      <c r="AD87" s="87">
        <f t="shared" si="18"/>
        <v>-10000</v>
      </c>
      <c r="AE87" s="87">
        <f t="shared" si="19"/>
        <v>-240</v>
      </c>
      <c r="AF87" s="41">
        <f t="shared" si="20"/>
        <v>312</v>
      </c>
      <c r="AG87" s="87">
        <f t="shared" si="21"/>
        <v>-10000</v>
      </c>
      <c r="AH87" s="92">
        <f t="shared" si="22"/>
        <v>-10000</v>
      </c>
      <c r="AI87" s="82"/>
      <c r="AJ87" s="82"/>
      <c r="AK87" s="82"/>
      <c r="AL87" s="4"/>
      <c r="AM87" s="4"/>
      <c r="AN87" s="4"/>
      <c r="AO87" s="4"/>
      <c r="AP87" s="4"/>
      <c r="AQ87" s="4"/>
      <c r="AR87" s="4"/>
      <c r="AS87" s="4"/>
    </row>
    <row r="88" spans="1:45" ht="13.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6">
        <f t="shared" si="23"/>
        <v>85</v>
      </c>
      <c r="AB88" s="87">
        <f t="shared" si="16"/>
        <v>-125</v>
      </c>
      <c r="AC88" s="41">
        <f t="shared" si="17"/>
        <v>315</v>
      </c>
      <c r="AD88" s="87">
        <f t="shared" si="18"/>
        <v>-10000</v>
      </c>
      <c r="AE88" s="87">
        <f t="shared" si="19"/>
        <v>-245</v>
      </c>
      <c r="AF88" s="41">
        <f t="shared" si="20"/>
        <v>315</v>
      </c>
      <c r="AG88" s="87">
        <f t="shared" si="21"/>
        <v>-10000</v>
      </c>
      <c r="AH88" s="92">
        <f t="shared" si="22"/>
        <v>-10000</v>
      </c>
      <c r="AI88" s="82"/>
      <c r="AJ88" s="82"/>
      <c r="AK88" s="82"/>
      <c r="AL88" s="4"/>
      <c r="AM88" s="4"/>
      <c r="AN88" s="4"/>
      <c r="AO88" s="4"/>
      <c r="AP88" s="4"/>
      <c r="AQ88" s="4"/>
      <c r="AR88" s="4"/>
      <c r="AS88" s="4"/>
    </row>
    <row r="89" spans="1:45" ht="13.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6">
        <f t="shared" si="23"/>
        <v>86</v>
      </c>
      <c r="AB89" s="87">
        <f t="shared" si="16"/>
        <v>-130</v>
      </c>
      <c r="AC89" s="41">
        <f t="shared" si="17"/>
        <v>318</v>
      </c>
      <c r="AD89" s="87">
        <f t="shared" si="18"/>
        <v>-10000</v>
      </c>
      <c r="AE89" s="87">
        <f t="shared" si="19"/>
        <v>-250</v>
      </c>
      <c r="AF89" s="41">
        <f t="shared" si="20"/>
        <v>318</v>
      </c>
      <c r="AG89" s="87">
        <f t="shared" si="21"/>
        <v>-10000</v>
      </c>
      <c r="AH89" s="92">
        <f t="shared" si="22"/>
        <v>-10000</v>
      </c>
      <c r="AI89" s="82"/>
      <c r="AJ89" s="82"/>
      <c r="AK89" s="82"/>
      <c r="AL89" s="4"/>
      <c r="AM89" s="4"/>
      <c r="AN89" s="4"/>
      <c r="AO89" s="4"/>
      <c r="AP89" s="4"/>
      <c r="AQ89" s="4"/>
      <c r="AR89" s="4"/>
      <c r="AS89" s="4"/>
    </row>
    <row r="90" spans="1:45" ht="13.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6">
        <f t="shared" si="23"/>
        <v>87</v>
      </c>
      <c r="AB90" s="87">
        <f t="shared" si="16"/>
        <v>-135</v>
      </c>
      <c r="AC90" s="41">
        <f t="shared" si="17"/>
        <v>321</v>
      </c>
      <c r="AD90" s="87">
        <f t="shared" si="18"/>
        <v>-10000</v>
      </c>
      <c r="AE90" s="87">
        <f t="shared" si="19"/>
        <v>-255</v>
      </c>
      <c r="AF90" s="41">
        <f t="shared" si="20"/>
        <v>321</v>
      </c>
      <c r="AG90" s="87">
        <f t="shared" si="21"/>
        <v>-10000</v>
      </c>
      <c r="AH90" s="92">
        <f t="shared" si="22"/>
        <v>-10000</v>
      </c>
      <c r="AI90" s="82"/>
      <c r="AJ90" s="82"/>
      <c r="AK90" s="82"/>
      <c r="AL90" s="4"/>
      <c r="AM90" s="4"/>
      <c r="AN90" s="4"/>
      <c r="AO90" s="4"/>
      <c r="AP90" s="4"/>
      <c r="AQ90" s="4"/>
      <c r="AR90" s="4"/>
      <c r="AS90" s="4"/>
    </row>
    <row r="91" spans="1:45" ht="13.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6">
        <f t="shared" si="23"/>
        <v>88</v>
      </c>
      <c r="AB91" s="87">
        <f t="shared" si="16"/>
        <v>-140</v>
      </c>
      <c r="AC91" s="41">
        <f t="shared" si="17"/>
        <v>324</v>
      </c>
      <c r="AD91" s="87">
        <f t="shared" si="18"/>
        <v>-10000</v>
      </c>
      <c r="AE91" s="87">
        <f t="shared" si="19"/>
        <v>-260</v>
      </c>
      <c r="AF91" s="41">
        <f t="shared" si="20"/>
        <v>324</v>
      </c>
      <c r="AG91" s="87">
        <f t="shared" si="21"/>
        <v>-10000</v>
      </c>
      <c r="AH91" s="92">
        <f t="shared" si="22"/>
        <v>-10000</v>
      </c>
      <c r="AI91" s="82"/>
      <c r="AJ91" s="82"/>
      <c r="AK91" s="82"/>
      <c r="AL91" s="4"/>
      <c r="AM91" s="4"/>
      <c r="AN91" s="4"/>
      <c r="AO91" s="4"/>
      <c r="AP91" s="4"/>
      <c r="AQ91" s="4"/>
      <c r="AR91" s="4"/>
      <c r="AS91" s="4"/>
    </row>
    <row r="92" spans="1:45" ht="13.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6">
        <f t="shared" si="23"/>
        <v>89</v>
      </c>
      <c r="AB92" s="87">
        <f t="shared" si="16"/>
        <v>-145</v>
      </c>
      <c r="AC92" s="41">
        <f t="shared" si="17"/>
        <v>327</v>
      </c>
      <c r="AD92" s="87">
        <f t="shared" si="18"/>
        <v>-10000</v>
      </c>
      <c r="AE92" s="87">
        <f t="shared" si="19"/>
        <v>-265</v>
      </c>
      <c r="AF92" s="41">
        <f t="shared" si="20"/>
        <v>327</v>
      </c>
      <c r="AG92" s="87">
        <f t="shared" si="21"/>
        <v>-10000</v>
      </c>
      <c r="AH92" s="92">
        <f t="shared" si="22"/>
        <v>-10000</v>
      </c>
      <c r="AI92" s="82"/>
      <c r="AJ92" s="82"/>
      <c r="AK92" s="82"/>
      <c r="AL92" s="4"/>
      <c r="AM92" s="4"/>
      <c r="AN92" s="4"/>
      <c r="AO92" s="4"/>
      <c r="AP92" s="4"/>
      <c r="AQ92" s="4"/>
      <c r="AR92" s="4"/>
      <c r="AS92" s="4"/>
    </row>
    <row r="93" spans="1:45" ht="13.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6">
        <f t="shared" si="23"/>
        <v>90</v>
      </c>
      <c r="AB93" s="87">
        <f t="shared" si="16"/>
        <v>-150</v>
      </c>
      <c r="AC93" s="41">
        <f t="shared" si="17"/>
        <v>330</v>
      </c>
      <c r="AD93" s="87">
        <f t="shared" si="18"/>
        <v>-10000</v>
      </c>
      <c r="AE93" s="87">
        <f t="shared" si="19"/>
        <v>-270</v>
      </c>
      <c r="AF93" s="41">
        <f t="shared" si="20"/>
        <v>330</v>
      </c>
      <c r="AG93" s="87">
        <f t="shared" si="21"/>
        <v>-10000</v>
      </c>
      <c r="AH93" s="92">
        <f t="shared" si="22"/>
        <v>-10000</v>
      </c>
      <c r="AI93" s="82"/>
      <c r="AJ93" s="82"/>
      <c r="AK93" s="82"/>
      <c r="AL93" s="4"/>
      <c r="AM93" s="4"/>
      <c r="AN93" s="4"/>
      <c r="AO93" s="4"/>
      <c r="AP93" s="4"/>
      <c r="AQ93" s="4"/>
      <c r="AR93" s="4"/>
      <c r="AS93" s="4"/>
    </row>
    <row r="94" spans="1:45" ht="13.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6">
        <f t="shared" si="23"/>
        <v>91</v>
      </c>
      <c r="AB94" s="87">
        <f t="shared" si="16"/>
        <v>-155</v>
      </c>
      <c r="AC94" s="41">
        <f t="shared" si="17"/>
        <v>333</v>
      </c>
      <c r="AD94" s="87">
        <f t="shared" si="18"/>
        <v>-10000</v>
      </c>
      <c r="AE94" s="87">
        <f t="shared" si="19"/>
        <v>-275</v>
      </c>
      <c r="AF94" s="41">
        <f t="shared" si="20"/>
        <v>333</v>
      </c>
      <c r="AG94" s="87">
        <f t="shared" si="21"/>
        <v>-10000</v>
      </c>
      <c r="AH94" s="92">
        <f t="shared" si="22"/>
        <v>-10000</v>
      </c>
      <c r="AI94" s="82"/>
      <c r="AJ94" s="82"/>
      <c r="AK94" s="82"/>
      <c r="AL94" s="4"/>
      <c r="AM94" s="4"/>
      <c r="AN94" s="4"/>
      <c r="AO94" s="4"/>
      <c r="AP94" s="4"/>
      <c r="AQ94" s="4"/>
      <c r="AR94" s="4"/>
      <c r="AS94" s="4"/>
    </row>
    <row r="95" spans="1:45" ht="13.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6">
        <f t="shared" si="23"/>
        <v>92</v>
      </c>
      <c r="AB95" s="87">
        <f t="shared" si="16"/>
        <v>-160</v>
      </c>
      <c r="AC95" s="41">
        <f t="shared" si="17"/>
        <v>336</v>
      </c>
      <c r="AD95" s="87">
        <f t="shared" si="18"/>
        <v>-10000</v>
      </c>
      <c r="AE95" s="87">
        <f t="shared" si="19"/>
        <v>-280</v>
      </c>
      <c r="AF95" s="41">
        <f t="shared" si="20"/>
        <v>336</v>
      </c>
      <c r="AG95" s="87">
        <f t="shared" si="21"/>
        <v>-10000</v>
      </c>
      <c r="AH95" s="92">
        <f t="shared" si="22"/>
        <v>-10000</v>
      </c>
      <c r="AI95" s="82"/>
      <c r="AJ95" s="82"/>
      <c r="AK95" s="82"/>
      <c r="AL95" s="4"/>
      <c r="AM95" s="4"/>
      <c r="AN95" s="4"/>
      <c r="AO95" s="4"/>
      <c r="AP95" s="4"/>
      <c r="AQ95" s="4"/>
      <c r="AR95" s="4"/>
      <c r="AS95" s="4"/>
    </row>
    <row r="96" spans="1:45" ht="13.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6">
        <f t="shared" si="23"/>
        <v>93</v>
      </c>
      <c r="AB96" s="87">
        <f t="shared" si="16"/>
        <v>-165</v>
      </c>
      <c r="AC96" s="41">
        <f t="shared" si="17"/>
        <v>339</v>
      </c>
      <c r="AD96" s="87">
        <f t="shared" si="18"/>
        <v>-10000</v>
      </c>
      <c r="AE96" s="87">
        <f t="shared" si="19"/>
        <v>-285</v>
      </c>
      <c r="AF96" s="41">
        <f t="shared" si="20"/>
        <v>339</v>
      </c>
      <c r="AG96" s="87">
        <f t="shared" si="21"/>
        <v>-10000</v>
      </c>
      <c r="AH96" s="92">
        <f t="shared" si="22"/>
        <v>-10000</v>
      </c>
      <c r="AI96" s="82"/>
      <c r="AJ96" s="82"/>
      <c r="AK96" s="82"/>
      <c r="AL96" s="4"/>
      <c r="AM96" s="4"/>
      <c r="AN96" s="4"/>
      <c r="AO96" s="4"/>
      <c r="AP96" s="4"/>
      <c r="AQ96" s="4"/>
      <c r="AR96" s="4"/>
      <c r="AS96" s="4"/>
    </row>
    <row r="97" spans="1:45" ht="13.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6">
        <f t="shared" si="23"/>
        <v>94</v>
      </c>
      <c r="AB97" s="87">
        <f t="shared" si="16"/>
        <v>-170</v>
      </c>
      <c r="AC97" s="41">
        <f t="shared" si="17"/>
        <v>342</v>
      </c>
      <c r="AD97" s="87">
        <f t="shared" si="18"/>
        <v>-10000</v>
      </c>
      <c r="AE97" s="87">
        <f t="shared" si="19"/>
        <v>-290</v>
      </c>
      <c r="AF97" s="41">
        <f t="shared" si="20"/>
        <v>342</v>
      </c>
      <c r="AG97" s="87">
        <f t="shared" si="21"/>
        <v>-10000</v>
      </c>
      <c r="AH97" s="92">
        <f t="shared" si="22"/>
        <v>-10000</v>
      </c>
      <c r="AI97" s="82"/>
      <c r="AJ97" s="82"/>
      <c r="AK97" s="82"/>
      <c r="AL97" s="4"/>
      <c r="AM97" s="4"/>
      <c r="AN97" s="4"/>
      <c r="AO97" s="4"/>
      <c r="AP97" s="4"/>
      <c r="AQ97" s="4"/>
      <c r="AR97" s="4"/>
      <c r="AS97" s="4"/>
    </row>
    <row r="98" spans="1:45" ht="13.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6">
        <f t="shared" si="23"/>
        <v>95</v>
      </c>
      <c r="AB98" s="87">
        <f t="shared" si="16"/>
        <v>-175</v>
      </c>
      <c r="AC98" s="41">
        <f t="shared" si="17"/>
        <v>345</v>
      </c>
      <c r="AD98" s="87">
        <f t="shared" si="18"/>
        <v>-10000</v>
      </c>
      <c r="AE98" s="87">
        <f t="shared" si="19"/>
        <v>-295</v>
      </c>
      <c r="AF98" s="41">
        <f t="shared" si="20"/>
        <v>345</v>
      </c>
      <c r="AG98" s="87">
        <f t="shared" si="21"/>
        <v>-10000</v>
      </c>
      <c r="AH98" s="92">
        <f t="shared" si="22"/>
        <v>-10000</v>
      </c>
      <c r="AI98" s="82"/>
      <c r="AJ98" s="82"/>
      <c r="AK98" s="82"/>
      <c r="AL98" s="4"/>
      <c r="AM98" s="4"/>
      <c r="AN98" s="4"/>
      <c r="AO98" s="4"/>
      <c r="AP98" s="4"/>
      <c r="AQ98" s="4"/>
      <c r="AR98" s="4"/>
      <c r="AS98" s="4"/>
    </row>
    <row r="99" spans="1:45" ht="13.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6">
        <f t="shared" si="23"/>
        <v>96</v>
      </c>
      <c r="AB99" s="87">
        <f>300-5*AA99</f>
        <v>-180</v>
      </c>
      <c r="AC99" s="41">
        <f t="shared" si="17"/>
        <v>348</v>
      </c>
      <c r="AD99" s="87">
        <f t="shared" si="18"/>
        <v>-10000</v>
      </c>
      <c r="AE99" s="87">
        <f t="shared" si="19"/>
        <v>-300</v>
      </c>
      <c r="AF99" s="41">
        <f t="shared" si="20"/>
        <v>348</v>
      </c>
      <c r="AG99" s="87">
        <f t="shared" si="21"/>
        <v>-10000</v>
      </c>
      <c r="AH99" s="92">
        <f t="shared" si="22"/>
        <v>-10000</v>
      </c>
      <c r="AI99" s="82"/>
      <c r="AJ99" s="82"/>
      <c r="AK99" s="82"/>
      <c r="AL99" s="4"/>
      <c r="AM99" s="4"/>
      <c r="AN99" s="4"/>
      <c r="AO99" s="4"/>
      <c r="AP99" s="4"/>
      <c r="AQ99" s="4"/>
      <c r="AR99" s="4"/>
      <c r="AS99" s="4"/>
    </row>
    <row r="100" spans="1:45" ht="13.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6">
        <f t="shared" si="23"/>
        <v>97</v>
      </c>
      <c r="AB100" s="87">
        <f>300-5*AA100</f>
        <v>-185</v>
      </c>
      <c r="AC100" s="41">
        <f t="shared" si="17"/>
        <v>351</v>
      </c>
      <c r="AD100" s="87">
        <f t="shared" si="18"/>
        <v>-10000</v>
      </c>
      <c r="AE100" s="87">
        <f t="shared" si="19"/>
        <v>-305</v>
      </c>
      <c r="AF100" s="41">
        <f t="shared" si="20"/>
        <v>351</v>
      </c>
      <c r="AG100" s="87">
        <f t="shared" si="21"/>
        <v>-10000</v>
      </c>
      <c r="AH100" s="92">
        <f t="shared" si="22"/>
        <v>-10000</v>
      </c>
      <c r="AI100" s="82"/>
      <c r="AJ100" s="82"/>
      <c r="AK100" s="82"/>
      <c r="AL100" s="4"/>
      <c r="AM100" s="4"/>
      <c r="AN100" s="4"/>
      <c r="AO100" s="4"/>
      <c r="AP100" s="4"/>
      <c r="AQ100" s="4"/>
      <c r="AR100" s="4"/>
      <c r="AS100" s="4"/>
    </row>
    <row r="101" spans="1:45" ht="13.5"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6">
        <f t="shared" si="23"/>
        <v>98</v>
      </c>
      <c r="AB101" s="87">
        <f>300-5*AA101</f>
        <v>-190</v>
      </c>
      <c r="AC101" s="41">
        <f t="shared" si="17"/>
        <v>354</v>
      </c>
      <c r="AD101" s="87">
        <f t="shared" si="18"/>
        <v>-10000</v>
      </c>
      <c r="AE101" s="87">
        <f t="shared" si="19"/>
        <v>-310</v>
      </c>
      <c r="AF101" s="41">
        <f t="shared" si="20"/>
        <v>354</v>
      </c>
      <c r="AG101" s="87">
        <f t="shared" si="21"/>
        <v>-10000</v>
      </c>
      <c r="AH101" s="92">
        <f t="shared" si="22"/>
        <v>-10000</v>
      </c>
      <c r="AI101" s="82"/>
      <c r="AJ101" s="82"/>
      <c r="AK101" s="82"/>
      <c r="AL101" s="4"/>
      <c r="AM101" s="4"/>
      <c r="AN101" s="4"/>
      <c r="AO101" s="4"/>
      <c r="AP101" s="4"/>
      <c r="AQ101" s="4"/>
      <c r="AR101" s="4"/>
      <c r="AS101" s="4"/>
    </row>
    <row r="102" spans="1:45" ht="13.5"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6">
        <f t="shared" si="23"/>
        <v>99</v>
      </c>
      <c r="AB102" s="87">
        <f>300-5*AA102</f>
        <v>-195</v>
      </c>
      <c r="AC102" s="41">
        <f t="shared" si="17"/>
        <v>357</v>
      </c>
      <c r="AD102" s="87">
        <f t="shared" si="18"/>
        <v>-10000</v>
      </c>
      <c r="AE102" s="87">
        <f t="shared" si="19"/>
        <v>-315</v>
      </c>
      <c r="AF102" s="41">
        <f t="shared" si="20"/>
        <v>357</v>
      </c>
      <c r="AG102" s="87">
        <f t="shared" si="21"/>
        <v>-10000</v>
      </c>
      <c r="AH102" s="92">
        <f t="shared" si="22"/>
        <v>-10000</v>
      </c>
      <c r="AI102" s="82"/>
      <c r="AJ102" s="82"/>
      <c r="AK102" s="82"/>
      <c r="AL102" s="4"/>
      <c r="AM102" s="4"/>
      <c r="AN102" s="4"/>
      <c r="AO102" s="4"/>
      <c r="AP102" s="4"/>
      <c r="AQ102" s="4"/>
      <c r="AR102" s="4"/>
      <c r="AS102" s="4"/>
    </row>
    <row r="103" spans="1:45" ht="13.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4"/>
      <c r="AM103" s="4"/>
      <c r="AN103" s="4"/>
      <c r="AO103" s="4"/>
      <c r="AP103" s="4"/>
      <c r="AQ103" s="4"/>
      <c r="AR103" s="4"/>
      <c r="AS103" s="4"/>
    </row>
    <row r="104" spans="1:45" ht="13.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4"/>
      <c r="AM104" s="4"/>
      <c r="AN104" s="4"/>
      <c r="AO104" s="4"/>
      <c r="AP104" s="4"/>
      <c r="AQ104" s="4"/>
      <c r="AR104" s="4"/>
      <c r="AS104" s="4"/>
    </row>
    <row r="105" spans="1:45" ht="13.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4"/>
      <c r="AM105" s="4"/>
      <c r="AN105" s="4"/>
      <c r="AO105" s="4"/>
      <c r="AP105" s="4"/>
      <c r="AQ105" s="4"/>
      <c r="AR105" s="4"/>
      <c r="AS105" s="4"/>
    </row>
    <row r="106" spans="1:45" ht="13.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4"/>
      <c r="AM106" s="4"/>
      <c r="AN106" s="4"/>
      <c r="AO106" s="4"/>
      <c r="AP106" s="4"/>
      <c r="AQ106" s="4"/>
      <c r="AR106" s="4"/>
      <c r="AS106" s="4"/>
    </row>
    <row r="107" spans="1:45" ht="13.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4"/>
      <c r="AM107" s="4"/>
      <c r="AN107" s="4"/>
      <c r="AO107" s="4"/>
      <c r="AP107" s="4"/>
      <c r="AQ107" s="4"/>
      <c r="AR107" s="4"/>
      <c r="AS107" s="4"/>
    </row>
    <row r="108" spans="1:45" ht="13.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4"/>
      <c r="AM108" s="4"/>
      <c r="AN108" s="4"/>
      <c r="AO108" s="4"/>
      <c r="AP108" s="4"/>
      <c r="AQ108" s="4"/>
      <c r="AR108" s="4"/>
      <c r="AS108" s="4"/>
    </row>
    <row r="109" spans="1:45" ht="13.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4"/>
      <c r="AM109" s="4"/>
      <c r="AN109" s="4"/>
      <c r="AO109" s="4"/>
      <c r="AP109" s="4"/>
      <c r="AQ109" s="4"/>
      <c r="AR109" s="4"/>
      <c r="AS109" s="4"/>
    </row>
    <row r="110" spans="1:45" ht="13.5" customHeight="1">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4"/>
      <c r="AM110" s="4"/>
      <c r="AN110" s="4"/>
      <c r="AO110" s="4"/>
      <c r="AP110" s="4"/>
      <c r="AQ110" s="4"/>
      <c r="AR110" s="4"/>
      <c r="AS110" s="4"/>
    </row>
    <row r="111" spans="1:45" ht="13.5" customHeight="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4"/>
      <c r="AM111" s="4"/>
      <c r="AN111" s="4"/>
      <c r="AO111" s="4"/>
      <c r="AP111" s="4"/>
      <c r="AQ111" s="4"/>
      <c r="AR111" s="4"/>
      <c r="AS111" s="4"/>
    </row>
    <row r="112" spans="1:45" ht="13.5" customHeight="1">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4"/>
      <c r="AM112" s="4"/>
      <c r="AN112" s="4"/>
      <c r="AO112" s="4"/>
      <c r="AP112" s="4"/>
      <c r="AQ112" s="4"/>
      <c r="AR112" s="4"/>
      <c r="AS112" s="4"/>
    </row>
    <row r="113" spans="1:45" ht="13.5"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4"/>
      <c r="AM113" s="4"/>
      <c r="AN113" s="4"/>
      <c r="AO113" s="4"/>
      <c r="AP113" s="4"/>
      <c r="AQ113" s="4"/>
      <c r="AR113" s="4"/>
      <c r="AS113" s="4"/>
    </row>
    <row r="114" spans="1:45" ht="13.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4"/>
      <c r="AM114" s="4"/>
      <c r="AN114" s="4"/>
      <c r="AO114" s="4"/>
      <c r="AP114" s="4"/>
      <c r="AQ114" s="4"/>
      <c r="AR114" s="4"/>
      <c r="AS114" s="4"/>
    </row>
    <row r="115" spans="1:45" ht="13.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4"/>
      <c r="AM115" s="4"/>
      <c r="AN115" s="4"/>
      <c r="AO115" s="4"/>
      <c r="AP115" s="4"/>
      <c r="AQ115" s="4"/>
      <c r="AR115" s="4"/>
      <c r="AS115" s="4"/>
    </row>
    <row r="116" spans="1:45" ht="13.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4"/>
      <c r="AM116" s="4"/>
      <c r="AN116" s="4"/>
      <c r="AO116" s="4"/>
      <c r="AP116" s="4"/>
      <c r="AQ116" s="4"/>
      <c r="AR116" s="4"/>
      <c r="AS116" s="4"/>
    </row>
    <row r="117" spans="1:45" ht="13.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4"/>
      <c r="AM117" s="4"/>
      <c r="AN117" s="4"/>
      <c r="AO117" s="4"/>
      <c r="AP117" s="4"/>
      <c r="AQ117" s="4"/>
      <c r="AR117" s="4"/>
      <c r="AS117" s="4"/>
    </row>
    <row r="118" spans="1:45" ht="13.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4"/>
      <c r="AM118" s="4"/>
      <c r="AN118" s="4"/>
      <c r="AO118" s="4"/>
      <c r="AP118" s="4"/>
      <c r="AQ118" s="4"/>
      <c r="AR118" s="4"/>
      <c r="AS118" s="4"/>
    </row>
    <row r="119" spans="1:45" ht="13.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4"/>
      <c r="AM119" s="4"/>
      <c r="AN119" s="4"/>
      <c r="AO119" s="4"/>
      <c r="AP119" s="4"/>
      <c r="AQ119" s="4"/>
      <c r="AR119" s="4"/>
      <c r="AS119" s="4"/>
    </row>
    <row r="120" spans="1:45" ht="13.5" customHeight="1">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4"/>
      <c r="AM120" s="4"/>
      <c r="AN120" s="4"/>
      <c r="AO120" s="4"/>
      <c r="AP120" s="4"/>
      <c r="AQ120" s="4"/>
      <c r="AR120" s="4"/>
      <c r="AS120" s="4"/>
    </row>
    <row r="121" spans="1:45" ht="13.5" customHeight="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4"/>
      <c r="AM121" s="4"/>
      <c r="AN121" s="4"/>
      <c r="AO121" s="4"/>
      <c r="AP121" s="4"/>
      <c r="AQ121" s="4"/>
      <c r="AR121" s="4"/>
      <c r="AS121" s="4"/>
    </row>
    <row r="122" spans="1:45" ht="13.5" customHeight="1">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4"/>
      <c r="AM122" s="4"/>
      <c r="AN122" s="4"/>
      <c r="AO122" s="4"/>
      <c r="AP122" s="4"/>
      <c r="AQ122" s="4"/>
      <c r="AR122" s="4"/>
      <c r="AS122" s="4"/>
    </row>
    <row r="123" spans="1:45" ht="13.5" customHeight="1">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4"/>
      <c r="AM123" s="4"/>
      <c r="AN123" s="4"/>
      <c r="AO123" s="4"/>
      <c r="AP123" s="4"/>
      <c r="AQ123" s="4"/>
      <c r="AR123" s="4"/>
      <c r="AS123" s="4"/>
    </row>
    <row r="124" spans="1:45" ht="13.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4"/>
      <c r="AM124" s="4"/>
      <c r="AN124" s="4"/>
      <c r="AO124" s="4"/>
      <c r="AP124" s="4"/>
      <c r="AQ124" s="4"/>
      <c r="AR124" s="4"/>
      <c r="AS124" s="4"/>
    </row>
    <row r="125" spans="1:45" ht="13.5" customHeight="1">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4"/>
      <c r="AM125" s="4"/>
      <c r="AN125" s="4"/>
      <c r="AO125" s="4"/>
      <c r="AP125" s="4"/>
      <c r="AQ125" s="4"/>
      <c r="AR125" s="4"/>
      <c r="AS125" s="4"/>
    </row>
    <row r="126" spans="1:45" ht="13.5" customHeight="1">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4"/>
      <c r="AM126" s="4"/>
      <c r="AN126" s="4"/>
      <c r="AO126" s="4"/>
      <c r="AP126" s="4"/>
      <c r="AQ126" s="4"/>
      <c r="AR126" s="4"/>
      <c r="AS126" s="4"/>
    </row>
    <row r="127" spans="1:45" ht="13.5" customHeight="1">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4"/>
      <c r="AM127" s="4"/>
      <c r="AN127" s="4"/>
      <c r="AO127" s="4"/>
      <c r="AP127" s="4"/>
      <c r="AQ127" s="4"/>
      <c r="AR127" s="4"/>
      <c r="AS127" s="4"/>
    </row>
    <row r="128" spans="1:45" ht="13.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4"/>
      <c r="AM128" s="4"/>
      <c r="AN128" s="4"/>
      <c r="AO128" s="4"/>
      <c r="AP128" s="4"/>
      <c r="AQ128" s="4"/>
      <c r="AR128" s="4"/>
      <c r="AS128" s="4"/>
    </row>
    <row r="129" spans="1:45" ht="13.5" customHeight="1">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4"/>
      <c r="AM129" s="4"/>
      <c r="AN129" s="4"/>
      <c r="AO129" s="4"/>
      <c r="AP129" s="4"/>
      <c r="AQ129" s="4"/>
      <c r="AR129" s="4"/>
      <c r="AS129" s="4"/>
    </row>
    <row r="130" spans="1:45" ht="13.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4"/>
      <c r="AM130" s="4"/>
      <c r="AN130" s="4"/>
      <c r="AO130" s="4"/>
      <c r="AP130" s="4"/>
      <c r="AQ130" s="4"/>
      <c r="AR130" s="4"/>
      <c r="AS130" s="4"/>
    </row>
    <row r="131" spans="1:45" ht="13.5" customHeight="1">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4"/>
      <c r="AM131" s="4"/>
      <c r="AN131" s="4"/>
      <c r="AO131" s="4"/>
      <c r="AP131" s="4"/>
      <c r="AQ131" s="4"/>
      <c r="AR131" s="4"/>
      <c r="AS131" s="4"/>
    </row>
    <row r="132" spans="1:45" ht="13.5" customHeight="1">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4"/>
      <c r="AM132" s="4"/>
      <c r="AN132" s="4"/>
      <c r="AO132" s="4"/>
      <c r="AP132" s="4"/>
      <c r="AQ132" s="4"/>
      <c r="AR132" s="4"/>
      <c r="AS132" s="4"/>
    </row>
    <row r="133" spans="1:45" ht="13.5" customHeight="1">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4"/>
      <c r="AM133" s="4"/>
      <c r="AN133" s="4"/>
      <c r="AO133" s="4"/>
      <c r="AP133" s="4"/>
      <c r="AQ133" s="4"/>
      <c r="AR133" s="4"/>
      <c r="AS133" s="4"/>
    </row>
    <row r="134" spans="1:45" ht="13.5" customHeight="1">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4"/>
      <c r="AM134" s="4"/>
      <c r="AN134" s="4"/>
      <c r="AO134" s="4"/>
      <c r="AP134" s="4"/>
      <c r="AQ134" s="4"/>
      <c r="AR134" s="4"/>
      <c r="AS134" s="4"/>
    </row>
    <row r="135" spans="1:45" ht="13.5" customHeight="1">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4"/>
      <c r="AM135" s="4"/>
      <c r="AN135" s="4"/>
      <c r="AO135" s="4"/>
      <c r="AP135" s="4"/>
      <c r="AQ135" s="4"/>
      <c r="AR135" s="4"/>
      <c r="AS135" s="4"/>
    </row>
    <row r="136" spans="1:45" ht="13.5" customHeight="1">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4"/>
      <c r="AM136" s="4"/>
      <c r="AN136" s="4"/>
      <c r="AO136" s="4"/>
      <c r="AP136" s="4"/>
      <c r="AQ136" s="4"/>
      <c r="AR136" s="4"/>
      <c r="AS136" s="4"/>
    </row>
    <row r="137" spans="1:45" ht="13.5" customHeight="1">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4"/>
      <c r="AM137" s="4"/>
      <c r="AN137" s="4"/>
      <c r="AO137" s="4"/>
      <c r="AP137" s="4"/>
      <c r="AQ137" s="4"/>
      <c r="AR137" s="4"/>
      <c r="AS137" s="4"/>
    </row>
    <row r="138" spans="1:45" ht="13.5"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4"/>
      <c r="AM138" s="4"/>
      <c r="AN138" s="4"/>
      <c r="AO138" s="4"/>
      <c r="AP138" s="4"/>
      <c r="AQ138" s="4"/>
      <c r="AR138" s="4"/>
      <c r="AS138" s="4"/>
    </row>
    <row r="139" spans="1:45" ht="13.5" customHeight="1">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4"/>
      <c r="AM139" s="4"/>
      <c r="AN139" s="4"/>
      <c r="AO139" s="4"/>
      <c r="AP139" s="4"/>
      <c r="AQ139" s="4"/>
      <c r="AR139" s="4"/>
      <c r="AS139" s="4"/>
    </row>
    <row r="140" spans="1:45" ht="13.5" customHeight="1">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4"/>
      <c r="AM140" s="4"/>
      <c r="AN140" s="4"/>
      <c r="AO140" s="4"/>
      <c r="AP140" s="4"/>
      <c r="AQ140" s="4"/>
      <c r="AR140" s="4"/>
      <c r="AS140" s="4"/>
    </row>
    <row r="141" spans="1:45" ht="13.5" customHeight="1">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4"/>
      <c r="AM141" s="4"/>
      <c r="AN141" s="4"/>
      <c r="AO141" s="4"/>
      <c r="AP141" s="4"/>
      <c r="AQ141" s="4"/>
      <c r="AR141" s="4"/>
      <c r="AS141" s="4"/>
    </row>
    <row r="142" spans="1:45" ht="13.5" customHeight="1">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4"/>
      <c r="AM142" s="4"/>
      <c r="AN142" s="4"/>
      <c r="AO142" s="4"/>
      <c r="AP142" s="4"/>
      <c r="AQ142" s="4"/>
      <c r="AR142" s="4"/>
      <c r="AS142" s="4"/>
    </row>
    <row r="143" spans="1:45" ht="13.5" customHeight="1">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4"/>
      <c r="AM143" s="4"/>
      <c r="AN143" s="4"/>
      <c r="AO143" s="4"/>
      <c r="AP143" s="4"/>
      <c r="AQ143" s="4"/>
      <c r="AR143" s="4"/>
      <c r="AS143" s="4"/>
    </row>
    <row r="144" spans="1:45" ht="13.5" customHeight="1">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4"/>
      <c r="AM144" s="4"/>
      <c r="AN144" s="4"/>
      <c r="AO144" s="4"/>
      <c r="AP144" s="4"/>
      <c r="AQ144" s="4"/>
      <c r="AR144" s="4"/>
      <c r="AS144" s="4"/>
    </row>
    <row r="145" spans="1:45" ht="13.5" customHeight="1">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4"/>
      <c r="AM145" s="4"/>
      <c r="AN145" s="4"/>
      <c r="AO145" s="4"/>
      <c r="AP145" s="4"/>
      <c r="AQ145" s="4"/>
      <c r="AR145" s="4"/>
      <c r="AS145" s="4"/>
    </row>
    <row r="146" spans="1:45" ht="13.5" customHeight="1">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4"/>
      <c r="AM146" s="4"/>
      <c r="AN146" s="4"/>
      <c r="AO146" s="4"/>
      <c r="AP146" s="4"/>
      <c r="AQ146" s="4"/>
      <c r="AR146" s="4"/>
      <c r="AS146" s="4"/>
    </row>
    <row r="147" spans="1:45" ht="13.5" customHeight="1">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4"/>
      <c r="AM147" s="4"/>
      <c r="AN147" s="4"/>
      <c r="AO147" s="4"/>
      <c r="AP147" s="4"/>
      <c r="AQ147" s="4"/>
      <c r="AR147" s="4"/>
      <c r="AS147" s="4"/>
    </row>
    <row r="148" spans="1:45" ht="13.5" customHeight="1">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4"/>
      <c r="AM148" s="4"/>
      <c r="AN148" s="4"/>
      <c r="AO148" s="4"/>
      <c r="AP148" s="4"/>
      <c r="AQ148" s="4"/>
      <c r="AR148" s="4"/>
      <c r="AS148" s="4"/>
    </row>
    <row r="149" spans="1:45" ht="13.5" customHeight="1">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4"/>
      <c r="AM149" s="4"/>
      <c r="AN149" s="4"/>
      <c r="AO149" s="4"/>
      <c r="AP149" s="4"/>
      <c r="AQ149" s="4"/>
      <c r="AR149" s="4"/>
      <c r="AS149" s="4"/>
    </row>
    <row r="150" spans="1:45" ht="13.5" customHeight="1">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4"/>
      <c r="AM150" s="4"/>
      <c r="AN150" s="4"/>
      <c r="AO150" s="4"/>
      <c r="AP150" s="4"/>
      <c r="AQ150" s="4"/>
      <c r="AR150" s="4"/>
      <c r="AS150" s="4"/>
    </row>
    <row r="151" spans="1:37" ht="12.7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row>
    <row r="152" spans="1:37" ht="12.7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row>
    <row r="153" spans="1:37" ht="12.7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row>
    <row r="154" spans="1:37" ht="12.7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row>
    <row r="155" spans="1:37" ht="12.7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row>
    <row r="156" spans="1:37" ht="12.7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row>
    <row r="157" spans="1:37" ht="12.7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row>
    <row r="158" spans="1:37" ht="12.7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row>
    <row r="159" spans="1:37" ht="12.7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row>
    <row r="160" spans="1:37" ht="12.7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row>
    <row r="161" spans="1:37" ht="12.7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row>
    <row r="162" spans="1:37" ht="12.7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row>
    <row r="163" spans="1:37" ht="12.7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row>
    <row r="164" spans="1:37" ht="12.7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row>
    <row r="165" spans="1:37" ht="12.7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row>
    <row r="166" spans="1:37" ht="12.7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row>
    <row r="167" spans="1:37" ht="12.7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row>
    <row r="168" spans="1:37" ht="12.7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row>
    <row r="169" spans="1:37" ht="12.7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row>
    <row r="170" spans="1:37" ht="12.7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row>
    <row r="171" spans="1:37" ht="12.7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row>
    <row r="172" spans="1:37" ht="12.7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row>
    <row r="173" spans="1:37" ht="12.7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row>
    <row r="174" spans="1:37" ht="12.7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row>
    <row r="175" spans="1:37" ht="12.7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row>
    <row r="176" spans="1:37" ht="12.7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row>
    <row r="177" spans="1:37" ht="12.7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row>
    <row r="178" spans="1:37" ht="12.7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row>
    <row r="179" spans="1:37" ht="12.7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row>
    <row r="180" spans="1:37" ht="12.7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row>
    <row r="181" spans="1:37" ht="12.7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row>
    <row r="182" spans="1:37" ht="12.7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row>
    <row r="183" spans="1:37" ht="12.7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row>
    <row r="184" spans="1:37" ht="12.7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row>
    <row r="185" spans="1:37" ht="12.7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row>
    <row r="186" spans="1:37" ht="12.7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row>
    <row r="187" spans="1:37" ht="12.7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row>
    <row r="188" spans="1:37" ht="12.7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row>
    <row r="189" spans="1:37" ht="12.7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row>
    <row r="190" spans="1:37" ht="12.7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row>
    <row r="191" spans="1:37" ht="12.75">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row>
    <row r="192" spans="1:37" ht="12.75">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row>
    <row r="193" spans="1:37" ht="12.75">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row>
    <row r="194" spans="1:37" ht="12.75">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row>
    <row r="195" spans="1:37" ht="12.75">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row>
    <row r="196" spans="1:37" ht="12.7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row>
    <row r="197" spans="1:37" ht="12.7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row>
    <row r="198" spans="1:37" ht="12.7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row>
    <row r="199" spans="1:37" ht="12.7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row>
    <row r="200" spans="1:37" ht="12.7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row>
    <row r="201" spans="1:37" ht="12.7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row>
    <row r="202" spans="1:37" ht="12.7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row>
    <row r="203" spans="1:37" ht="12.75">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row>
    <row r="204" spans="1:37" ht="12.75">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row>
    <row r="205" spans="1:37" ht="12.7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row>
    <row r="206" spans="1:37" ht="12.7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row>
    <row r="207" spans="1:37" ht="12.75">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row>
    <row r="208" spans="1:37" ht="12.75">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row>
    <row r="209" spans="1:37" ht="12.75">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row>
    <row r="210" spans="1:37" ht="12.75">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row>
    <row r="211" spans="1:37" ht="12.75">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row>
    <row r="212" spans="1:37" ht="12.75">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row>
    <row r="213" spans="1:37" ht="12.7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row>
    <row r="214" spans="1:37" ht="12.75">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row>
    <row r="215" spans="1:37" ht="12.7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row>
    <row r="216" spans="1:37" ht="12.75">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row>
    <row r="217" spans="1:37" ht="12.75">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row>
    <row r="218" spans="1:37" ht="12.75">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row>
    <row r="219" spans="1:37" ht="12.75">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row>
    <row r="220" spans="1:37" ht="12.75">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row>
    <row r="221" spans="1:37" ht="12.75">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row>
    <row r="222" spans="1:37" ht="12.75">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row>
    <row r="223" spans="1:37" ht="12.75">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row>
    <row r="224" spans="1:37" ht="12.75">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row>
    <row r="225" spans="1:37" ht="12.7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row>
    <row r="226" spans="1:37" ht="12.75">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row>
    <row r="227" spans="1:37" ht="12.75">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row>
    <row r="228" spans="1:37" ht="12.7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row>
    <row r="229" spans="1:37" ht="12.75">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row>
    <row r="230" spans="1:37" ht="12.75">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row>
    <row r="231" spans="1:37" ht="12.75">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row>
    <row r="232" spans="1:37" ht="12.75">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row>
    <row r="233" spans="1:37" ht="12.75">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row>
    <row r="234" spans="1:37" ht="12.75">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row>
    <row r="235" spans="1:37" ht="12.7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row>
    <row r="236" spans="1:37" ht="12.75">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row>
    <row r="237" spans="1:37" ht="12.75">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row>
    <row r="238" spans="1:37" ht="12.75">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row>
    <row r="239" spans="1:37" ht="12.75">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row>
    <row r="240" spans="1:37" ht="12.75">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row>
    <row r="241" spans="1:37" ht="12.75">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row>
    <row r="242" spans="1:37" ht="12.75">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row>
    <row r="243" spans="1:37" ht="12.75">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row>
    <row r="244" spans="1:37" ht="12.75">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row>
    <row r="245" spans="1:37" ht="12.7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row>
    <row r="246" spans="1:37" ht="12.75">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row>
    <row r="247" spans="1:37" ht="12.7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row>
    <row r="248" spans="1:37" ht="12.75">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row>
    <row r="249" spans="1:37" ht="12.75">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row>
    <row r="250" spans="1:37" ht="12.75">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row>
    <row r="251" spans="1:37" ht="12.75">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row>
    <row r="252" spans="1:37" ht="12.75">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row>
  </sheetData>
  <mergeCells count="7">
    <mergeCell ref="A20:B20"/>
    <mergeCell ref="A21:B21"/>
    <mergeCell ref="A13:D13"/>
    <mergeCell ref="A16:B16"/>
    <mergeCell ref="A17:B17"/>
    <mergeCell ref="A19:B19"/>
    <mergeCell ref="A18:B18"/>
  </mergeCells>
  <printOptions/>
  <pageMargins left="0.75" right="0.75" top="1" bottom="1" header="0.5" footer="0.5"/>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2121"/>
  <dimension ref="A1:AS489"/>
  <sheetViews>
    <sheetView workbookViewId="0" topLeftCell="A1">
      <selection activeCell="D8" sqref="D8"/>
    </sheetView>
  </sheetViews>
  <sheetFormatPr defaultColWidth="9.140625" defaultRowHeight="15"/>
  <cols>
    <col min="1" max="1" width="9.28125" style="1" customWidth="1"/>
    <col min="2" max="27" width="8.8515625" style="1" customWidth="1"/>
    <col min="28" max="28" width="9.7109375" style="1" bestFit="1" customWidth="1"/>
    <col min="29" max="29" width="8.8515625" style="1" customWidth="1"/>
    <col min="30" max="30" width="10.00390625" style="1" bestFit="1" customWidth="1"/>
    <col min="31" max="31" width="9.7109375" style="1" bestFit="1" customWidth="1"/>
    <col min="32" max="33" width="8.8515625" style="1" customWidth="1"/>
    <col min="34" max="34" width="10.7109375" style="1" bestFit="1" customWidth="1"/>
    <col min="35" max="45" width="8.8515625" style="1" customWidth="1"/>
    <col min="46" max="16384" width="9.140625" style="1" customWidth="1"/>
  </cols>
  <sheetData>
    <row r="1" spans="1:45" ht="13.5" customHeight="1">
      <c r="A1" s="24"/>
      <c r="B1" s="24"/>
      <c r="C1" s="24"/>
      <c r="D1" s="24"/>
      <c r="E1" s="24"/>
      <c r="F1" s="24"/>
      <c r="G1" s="24"/>
      <c r="H1" s="24"/>
      <c r="I1" s="24"/>
      <c r="J1" s="24"/>
      <c r="K1" s="24"/>
      <c r="L1" s="24"/>
      <c r="M1" s="24"/>
      <c r="N1" s="24"/>
      <c r="O1" s="24"/>
      <c r="P1" s="82"/>
      <c r="Q1" s="82"/>
      <c r="R1" s="82"/>
      <c r="S1" s="82"/>
      <c r="T1" s="82"/>
      <c r="U1" s="82"/>
      <c r="V1" s="82"/>
      <c r="W1" s="82"/>
      <c r="X1" s="82"/>
      <c r="Y1" s="82"/>
      <c r="Z1" s="82"/>
      <c r="AA1" s="82"/>
      <c r="AB1" s="82"/>
      <c r="AC1" s="24"/>
      <c r="AD1" s="82"/>
      <c r="AE1" s="82"/>
      <c r="AF1" s="7"/>
      <c r="AG1" s="7"/>
      <c r="AH1" s="7"/>
      <c r="AI1" s="7"/>
      <c r="AJ1" s="7"/>
      <c r="AK1" s="7"/>
      <c r="AL1" s="7"/>
      <c r="AM1" s="7"/>
      <c r="AN1" s="7"/>
      <c r="AO1" s="7"/>
      <c r="AP1" s="7"/>
      <c r="AQ1" s="7"/>
      <c r="AR1" s="7"/>
      <c r="AS1" s="7"/>
    </row>
    <row r="2" spans="1:45" ht="13.5"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8" t="s">
        <v>1</v>
      </c>
      <c r="AB2" s="89" t="s">
        <v>2</v>
      </c>
      <c r="AC2" s="38" t="s">
        <v>3</v>
      </c>
      <c r="AD2" s="89" t="s">
        <v>8</v>
      </c>
      <c r="AE2" s="89" t="s">
        <v>2</v>
      </c>
      <c r="AF2" s="15" t="s">
        <v>3</v>
      </c>
      <c r="AG2" s="14" t="s">
        <v>12</v>
      </c>
      <c r="AH2" s="16" t="s">
        <v>13</v>
      </c>
      <c r="AI2" s="7"/>
      <c r="AJ2" s="8" t="s">
        <v>38</v>
      </c>
      <c r="AK2" s="7"/>
      <c r="AL2" s="7"/>
      <c r="AM2" s="7"/>
      <c r="AN2" s="7"/>
      <c r="AO2" s="7"/>
      <c r="AP2" s="7"/>
      <c r="AQ2" s="7"/>
      <c r="AR2" s="7"/>
      <c r="AS2" s="7"/>
    </row>
    <row r="3" spans="1:45" ht="13.5"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6">
        <v>0</v>
      </c>
      <c r="AB3" s="87">
        <f>300-5*$AA3</f>
        <v>300</v>
      </c>
      <c r="AC3" s="41">
        <f>60+3*$AA3</f>
        <v>60</v>
      </c>
      <c r="AD3" s="87">
        <f>IF($AB3&gt;=150,150,-10000)</f>
        <v>150</v>
      </c>
      <c r="AE3" s="87">
        <f aca="true" t="shared" si="0" ref="AE3:AE34">$AL$3-5*$AA3</f>
        <v>180</v>
      </c>
      <c r="AF3" s="12">
        <f aca="true" t="shared" si="1" ref="AF3:AF34">$AL$4+3*$AA3</f>
        <v>60</v>
      </c>
      <c r="AG3" s="11">
        <f aca="true" t="shared" si="2" ref="AG3:AG34">IF($AE3&gt;=$C$10,$C$10,-10000)</f>
        <v>105</v>
      </c>
      <c r="AH3" s="13">
        <f aca="true" t="shared" si="3" ref="AH3:AH34">IF($AE3&gt;=$C$10,$C$10+C$7,-10000)</f>
        <v>225</v>
      </c>
      <c r="AI3" s="7"/>
      <c r="AJ3" s="8" t="s">
        <v>9</v>
      </c>
      <c r="AK3" s="7"/>
      <c r="AL3" s="9">
        <f>300-C7</f>
        <v>180</v>
      </c>
      <c r="AM3" s="7"/>
      <c r="AN3" s="7"/>
      <c r="AO3" s="7"/>
      <c r="AP3" s="7"/>
      <c r="AQ3" s="7"/>
      <c r="AR3" s="7"/>
      <c r="AS3" s="7"/>
    </row>
    <row r="4" spans="1:45" ht="13.5"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6">
        <f aca="true" t="shared" si="4" ref="AA4:AA35">AA3+1</f>
        <v>1</v>
      </c>
      <c r="AB4" s="87">
        <f aca="true" t="shared" si="5" ref="AB4:AB35">300-5*AA4</f>
        <v>295</v>
      </c>
      <c r="AC4" s="41">
        <f aca="true" t="shared" si="6" ref="AC4:AC35">60+3*AA4</f>
        <v>63</v>
      </c>
      <c r="AD4" s="87">
        <f aca="true" t="shared" si="7" ref="AD4:AD35">IF(AB4&gt;=150,150,-10000)</f>
        <v>150</v>
      </c>
      <c r="AE4" s="87">
        <f t="shared" si="0"/>
        <v>175</v>
      </c>
      <c r="AF4" s="12">
        <f t="shared" si="1"/>
        <v>63</v>
      </c>
      <c r="AG4" s="11">
        <f t="shared" si="2"/>
        <v>105</v>
      </c>
      <c r="AH4" s="13">
        <f t="shared" si="3"/>
        <v>225</v>
      </c>
      <c r="AI4" s="7"/>
      <c r="AJ4" s="8" t="s">
        <v>10</v>
      </c>
      <c r="AK4" s="7"/>
      <c r="AL4" s="10">
        <f>Z28-30</f>
        <v>60</v>
      </c>
      <c r="AM4" s="7"/>
      <c r="AN4" s="7"/>
      <c r="AO4" s="7"/>
      <c r="AP4" s="7"/>
      <c r="AQ4" s="7"/>
      <c r="AR4" s="7"/>
      <c r="AS4" s="7"/>
    </row>
    <row r="5" spans="1:45" ht="13.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6">
        <f t="shared" si="4"/>
        <v>2</v>
      </c>
      <c r="AB5" s="87">
        <f t="shared" si="5"/>
        <v>290</v>
      </c>
      <c r="AC5" s="41">
        <f t="shared" si="6"/>
        <v>66</v>
      </c>
      <c r="AD5" s="87">
        <f t="shared" si="7"/>
        <v>150</v>
      </c>
      <c r="AE5" s="87">
        <f t="shared" si="0"/>
        <v>170</v>
      </c>
      <c r="AF5" s="12">
        <f t="shared" si="1"/>
        <v>66</v>
      </c>
      <c r="AG5" s="11">
        <f t="shared" si="2"/>
        <v>105</v>
      </c>
      <c r="AH5" s="13">
        <f t="shared" si="3"/>
        <v>225</v>
      </c>
      <c r="AI5" s="7"/>
      <c r="AJ5" s="7"/>
      <c r="AK5" s="7"/>
      <c r="AL5" s="7"/>
      <c r="AM5" s="7"/>
      <c r="AN5" s="7"/>
      <c r="AO5" s="7"/>
      <c r="AP5" s="7"/>
      <c r="AQ5" s="7"/>
      <c r="AR5" s="7"/>
      <c r="AS5" s="7"/>
    </row>
    <row r="6" spans="1:45" ht="13.5" customHeight="1" thickBot="1">
      <c r="A6" s="118" t="s">
        <v>68</v>
      </c>
      <c r="B6" s="118"/>
      <c r="C6" s="118"/>
      <c r="D6" s="118"/>
      <c r="E6" s="82"/>
      <c r="F6" s="82"/>
      <c r="G6" s="82"/>
      <c r="H6" s="82"/>
      <c r="I6" s="82"/>
      <c r="J6" s="82"/>
      <c r="K6" s="82"/>
      <c r="L6" s="82"/>
      <c r="M6" s="82"/>
      <c r="N6" s="82"/>
      <c r="O6" s="82"/>
      <c r="P6" s="82"/>
      <c r="Q6" s="82"/>
      <c r="R6" s="82"/>
      <c r="S6" s="82"/>
      <c r="T6" s="82"/>
      <c r="U6" s="82"/>
      <c r="V6" s="82"/>
      <c r="W6" s="82"/>
      <c r="X6" s="82"/>
      <c r="Y6" s="82"/>
      <c r="Z6" s="82"/>
      <c r="AA6" s="86">
        <f t="shared" si="4"/>
        <v>3</v>
      </c>
      <c r="AB6" s="87">
        <f t="shared" si="5"/>
        <v>285</v>
      </c>
      <c r="AC6" s="41">
        <f t="shared" si="6"/>
        <v>69</v>
      </c>
      <c r="AD6" s="87">
        <f t="shared" si="7"/>
        <v>150</v>
      </c>
      <c r="AE6" s="87">
        <f t="shared" si="0"/>
        <v>165</v>
      </c>
      <c r="AF6" s="12">
        <f t="shared" si="1"/>
        <v>69</v>
      </c>
      <c r="AG6" s="11">
        <f t="shared" si="2"/>
        <v>105</v>
      </c>
      <c r="AH6" s="13">
        <f t="shared" si="3"/>
        <v>225</v>
      </c>
      <c r="AI6" s="7"/>
      <c r="AJ6" s="7"/>
      <c r="AK6" s="7"/>
      <c r="AL6" s="7"/>
      <c r="AM6" s="7"/>
      <c r="AN6" s="7"/>
      <c r="AO6" s="7"/>
      <c r="AP6" s="7"/>
      <c r="AQ6" s="7"/>
      <c r="AR6" s="7"/>
      <c r="AS6" s="7"/>
    </row>
    <row r="7" spans="1:45" ht="13.5" customHeight="1" thickBot="1" thickTop="1">
      <c r="A7" s="130" t="s">
        <v>39</v>
      </c>
      <c r="B7" s="130"/>
      <c r="C7" s="81">
        <v>120</v>
      </c>
      <c r="D7" s="82"/>
      <c r="E7" s="82"/>
      <c r="F7" s="82"/>
      <c r="G7" s="82"/>
      <c r="H7" s="82"/>
      <c r="I7" s="82"/>
      <c r="J7" s="82"/>
      <c r="K7" s="82"/>
      <c r="L7" s="82"/>
      <c r="M7" s="82"/>
      <c r="N7" s="82"/>
      <c r="O7" s="82"/>
      <c r="P7" s="82"/>
      <c r="Q7" s="82"/>
      <c r="R7" s="82"/>
      <c r="S7" s="82"/>
      <c r="T7" s="82"/>
      <c r="U7" s="82"/>
      <c r="V7" s="82"/>
      <c r="W7" s="82"/>
      <c r="X7" s="82"/>
      <c r="Y7" s="82"/>
      <c r="Z7" s="82"/>
      <c r="AA7" s="86">
        <f t="shared" si="4"/>
        <v>4</v>
      </c>
      <c r="AB7" s="87">
        <f t="shared" si="5"/>
        <v>280</v>
      </c>
      <c r="AC7" s="41">
        <f t="shared" si="6"/>
        <v>72</v>
      </c>
      <c r="AD7" s="87">
        <f t="shared" si="7"/>
        <v>150</v>
      </c>
      <c r="AE7" s="87">
        <f t="shared" si="0"/>
        <v>160</v>
      </c>
      <c r="AF7" s="12">
        <f t="shared" si="1"/>
        <v>72</v>
      </c>
      <c r="AG7" s="11">
        <f t="shared" si="2"/>
        <v>105</v>
      </c>
      <c r="AH7" s="13">
        <f t="shared" si="3"/>
        <v>225</v>
      </c>
      <c r="AI7" s="7"/>
      <c r="AJ7" s="7"/>
      <c r="AK7" s="7"/>
      <c r="AL7" s="7"/>
      <c r="AM7" s="7"/>
      <c r="AN7" s="7"/>
      <c r="AO7" s="7"/>
      <c r="AP7" s="7"/>
      <c r="AQ7" s="7"/>
      <c r="AR7" s="7"/>
      <c r="AS7" s="7"/>
    </row>
    <row r="8" spans="1:45" ht="13.5" customHeight="1" thickTop="1">
      <c r="A8" s="131" t="s">
        <v>15</v>
      </c>
      <c r="B8" s="131"/>
      <c r="C8" s="73">
        <v>150</v>
      </c>
      <c r="D8" s="82"/>
      <c r="E8" s="82"/>
      <c r="F8" s="82"/>
      <c r="G8" s="82"/>
      <c r="H8" s="82"/>
      <c r="I8" s="82"/>
      <c r="J8" s="82"/>
      <c r="K8" s="82"/>
      <c r="L8" s="82"/>
      <c r="M8" s="82"/>
      <c r="N8" s="82"/>
      <c r="O8" s="82"/>
      <c r="P8" s="82"/>
      <c r="Q8" s="82"/>
      <c r="R8" s="82"/>
      <c r="S8" s="82"/>
      <c r="T8" s="82"/>
      <c r="U8" s="82"/>
      <c r="V8" s="82"/>
      <c r="W8" s="82"/>
      <c r="X8" s="82"/>
      <c r="Y8" s="82"/>
      <c r="Z8" s="82"/>
      <c r="AA8" s="86">
        <f t="shared" si="4"/>
        <v>5</v>
      </c>
      <c r="AB8" s="87">
        <f t="shared" si="5"/>
        <v>275</v>
      </c>
      <c r="AC8" s="41">
        <f t="shared" si="6"/>
        <v>75</v>
      </c>
      <c r="AD8" s="87">
        <f t="shared" si="7"/>
        <v>150</v>
      </c>
      <c r="AE8" s="87">
        <f t="shared" si="0"/>
        <v>155</v>
      </c>
      <c r="AF8" s="12">
        <f t="shared" si="1"/>
        <v>75</v>
      </c>
      <c r="AG8" s="11">
        <f t="shared" si="2"/>
        <v>105</v>
      </c>
      <c r="AH8" s="13">
        <f t="shared" si="3"/>
        <v>225</v>
      </c>
      <c r="AI8" s="7"/>
      <c r="AJ8" s="7"/>
      <c r="AK8" s="7"/>
      <c r="AL8" s="7"/>
      <c r="AM8" s="7"/>
      <c r="AN8" s="7"/>
      <c r="AO8" s="7"/>
      <c r="AP8" s="7"/>
      <c r="AQ8" s="7"/>
      <c r="AR8" s="7"/>
      <c r="AS8" s="7"/>
    </row>
    <row r="9" spans="1:45" ht="13.5" customHeight="1">
      <c r="A9" s="117" t="s">
        <v>16</v>
      </c>
      <c r="B9" s="117"/>
      <c r="C9" s="66">
        <v>30</v>
      </c>
      <c r="D9" s="82"/>
      <c r="E9" s="82"/>
      <c r="F9" s="82"/>
      <c r="G9" s="82"/>
      <c r="H9" s="82"/>
      <c r="I9" s="82"/>
      <c r="J9" s="82"/>
      <c r="K9" s="82"/>
      <c r="L9" s="82"/>
      <c r="M9" s="82"/>
      <c r="N9" s="82"/>
      <c r="O9" s="82"/>
      <c r="P9" s="82"/>
      <c r="Q9" s="82"/>
      <c r="R9" s="82"/>
      <c r="S9" s="82"/>
      <c r="T9" s="82"/>
      <c r="U9" s="82"/>
      <c r="V9" s="82"/>
      <c r="W9" s="82"/>
      <c r="X9" s="82"/>
      <c r="Y9" s="82"/>
      <c r="Z9" s="82"/>
      <c r="AA9" s="86">
        <f t="shared" si="4"/>
        <v>6</v>
      </c>
      <c r="AB9" s="87">
        <f t="shared" si="5"/>
        <v>270</v>
      </c>
      <c r="AC9" s="41">
        <f t="shared" si="6"/>
        <v>78</v>
      </c>
      <c r="AD9" s="87">
        <f t="shared" si="7"/>
        <v>150</v>
      </c>
      <c r="AE9" s="87">
        <f t="shared" si="0"/>
        <v>150</v>
      </c>
      <c r="AF9" s="12">
        <f t="shared" si="1"/>
        <v>78</v>
      </c>
      <c r="AG9" s="11">
        <f t="shared" si="2"/>
        <v>105</v>
      </c>
      <c r="AH9" s="13">
        <f t="shared" si="3"/>
        <v>225</v>
      </c>
      <c r="AI9" s="7"/>
      <c r="AJ9" s="7"/>
      <c r="AK9" s="7"/>
      <c r="AL9" s="7"/>
      <c r="AM9" s="7"/>
      <c r="AN9" s="7"/>
      <c r="AO9" s="7"/>
      <c r="AP9" s="7"/>
      <c r="AQ9" s="7"/>
      <c r="AR9" s="7"/>
      <c r="AS9" s="7"/>
    </row>
    <row r="10" spans="1:45" ht="13.5" customHeight="1">
      <c r="A10" s="117" t="s">
        <v>64</v>
      </c>
      <c r="B10" s="117"/>
      <c r="C10" s="66">
        <f>AL3-5*C12</f>
        <v>105</v>
      </c>
      <c r="D10" s="82"/>
      <c r="E10" s="82"/>
      <c r="F10" s="82"/>
      <c r="G10" s="82"/>
      <c r="H10" s="82"/>
      <c r="I10" s="82"/>
      <c r="J10" s="82"/>
      <c r="K10" s="82"/>
      <c r="L10" s="82"/>
      <c r="M10" s="82"/>
      <c r="N10" s="82"/>
      <c r="O10" s="82"/>
      <c r="P10" s="82"/>
      <c r="Q10" s="82"/>
      <c r="R10" s="82"/>
      <c r="S10" s="82"/>
      <c r="T10" s="82"/>
      <c r="U10" s="82"/>
      <c r="V10" s="82"/>
      <c r="W10" s="82"/>
      <c r="X10" s="82"/>
      <c r="Y10" s="82"/>
      <c r="Z10" s="82"/>
      <c r="AA10" s="86">
        <f t="shared" si="4"/>
        <v>7</v>
      </c>
      <c r="AB10" s="87">
        <f t="shared" si="5"/>
        <v>265</v>
      </c>
      <c r="AC10" s="41">
        <f t="shared" si="6"/>
        <v>81</v>
      </c>
      <c r="AD10" s="87">
        <f t="shared" si="7"/>
        <v>150</v>
      </c>
      <c r="AE10" s="87">
        <f t="shared" si="0"/>
        <v>145</v>
      </c>
      <c r="AF10" s="12">
        <f t="shared" si="1"/>
        <v>81</v>
      </c>
      <c r="AG10" s="11">
        <f t="shared" si="2"/>
        <v>105</v>
      </c>
      <c r="AH10" s="13">
        <f t="shared" si="3"/>
        <v>225</v>
      </c>
      <c r="AI10" s="7"/>
      <c r="AJ10" s="7"/>
      <c r="AK10" s="7"/>
      <c r="AL10" s="7"/>
      <c r="AM10" s="7"/>
      <c r="AN10" s="7"/>
      <c r="AO10" s="7"/>
      <c r="AP10" s="7"/>
      <c r="AQ10" s="7"/>
      <c r="AR10" s="7"/>
      <c r="AS10" s="7"/>
    </row>
    <row r="11" spans="1:45" ht="13.5" customHeight="1">
      <c r="A11" s="117" t="s">
        <v>37</v>
      </c>
      <c r="B11" s="117"/>
      <c r="C11" s="74">
        <f>C10+C7</f>
        <v>225</v>
      </c>
      <c r="D11" s="82"/>
      <c r="E11" s="82"/>
      <c r="F11" s="82"/>
      <c r="G11" s="82"/>
      <c r="H11" s="82"/>
      <c r="I11" s="82"/>
      <c r="J11" s="82"/>
      <c r="K11" s="82"/>
      <c r="L11" s="82"/>
      <c r="M11" s="82"/>
      <c r="N11" s="82"/>
      <c r="O11" s="82"/>
      <c r="P11" s="82"/>
      <c r="Q11" s="82"/>
      <c r="R11" s="82"/>
      <c r="S11" s="82"/>
      <c r="T11" s="82"/>
      <c r="U11" s="82"/>
      <c r="V11" s="82"/>
      <c r="W11" s="82"/>
      <c r="X11" s="82"/>
      <c r="Y11" s="82"/>
      <c r="Z11" s="82"/>
      <c r="AA11" s="86">
        <f t="shared" si="4"/>
        <v>8</v>
      </c>
      <c r="AB11" s="87">
        <f t="shared" si="5"/>
        <v>260</v>
      </c>
      <c r="AC11" s="41">
        <f t="shared" si="6"/>
        <v>84</v>
      </c>
      <c r="AD11" s="87">
        <f t="shared" si="7"/>
        <v>150</v>
      </c>
      <c r="AE11" s="87">
        <f t="shared" si="0"/>
        <v>140</v>
      </c>
      <c r="AF11" s="12">
        <f t="shared" si="1"/>
        <v>84</v>
      </c>
      <c r="AG11" s="11">
        <f t="shared" si="2"/>
        <v>105</v>
      </c>
      <c r="AH11" s="13">
        <f t="shared" si="3"/>
        <v>225</v>
      </c>
      <c r="AI11" s="7"/>
      <c r="AJ11" s="7"/>
      <c r="AK11" s="7"/>
      <c r="AL11" s="7"/>
      <c r="AM11" s="7"/>
      <c r="AN11" s="7"/>
      <c r="AO11" s="7"/>
      <c r="AP11" s="7"/>
      <c r="AQ11" s="7"/>
      <c r="AR11" s="7"/>
      <c r="AS11" s="7"/>
    </row>
    <row r="12" spans="1:45" ht="13.5" customHeight="1">
      <c r="A12" s="117" t="s">
        <v>11</v>
      </c>
      <c r="B12" s="117"/>
      <c r="C12" s="74">
        <f>(AL3-AL4)/8</f>
        <v>15</v>
      </c>
      <c r="D12" s="82"/>
      <c r="E12" s="82"/>
      <c r="F12" s="82"/>
      <c r="G12" s="82"/>
      <c r="H12" s="82"/>
      <c r="I12" s="82"/>
      <c r="J12" s="82"/>
      <c r="K12" s="82"/>
      <c r="L12" s="82"/>
      <c r="M12" s="82"/>
      <c r="N12" s="82"/>
      <c r="O12" s="82"/>
      <c r="P12" s="82"/>
      <c r="Q12" s="82"/>
      <c r="R12" s="82"/>
      <c r="S12" s="82"/>
      <c r="T12" s="82"/>
      <c r="U12" s="82"/>
      <c r="V12" s="82"/>
      <c r="W12" s="82"/>
      <c r="X12" s="82"/>
      <c r="Y12" s="82"/>
      <c r="Z12" s="82"/>
      <c r="AA12" s="86">
        <f t="shared" si="4"/>
        <v>9</v>
      </c>
      <c r="AB12" s="87">
        <f t="shared" si="5"/>
        <v>255</v>
      </c>
      <c r="AC12" s="41">
        <f t="shared" si="6"/>
        <v>87</v>
      </c>
      <c r="AD12" s="87">
        <f t="shared" si="7"/>
        <v>150</v>
      </c>
      <c r="AE12" s="87">
        <f t="shared" si="0"/>
        <v>135</v>
      </c>
      <c r="AF12" s="12">
        <f t="shared" si="1"/>
        <v>87</v>
      </c>
      <c r="AG12" s="11">
        <f t="shared" si="2"/>
        <v>105</v>
      </c>
      <c r="AH12" s="13">
        <f t="shared" si="3"/>
        <v>225</v>
      </c>
      <c r="AI12" s="7"/>
      <c r="AJ12" s="7"/>
      <c r="AK12" s="7"/>
      <c r="AL12" s="7"/>
      <c r="AM12" s="7"/>
      <c r="AN12" s="7"/>
      <c r="AO12" s="7"/>
      <c r="AP12" s="7"/>
      <c r="AQ12" s="7"/>
      <c r="AR12" s="7"/>
      <c r="AS12" s="7"/>
    </row>
    <row r="13" spans="1:45" ht="13.5" customHeight="1" thickBot="1">
      <c r="A13" s="128" t="s">
        <v>14</v>
      </c>
      <c r="B13" s="128"/>
      <c r="C13" s="75">
        <f>C7*C12</f>
        <v>1800</v>
      </c>
      <c r="D13" s="82"/>
      <c r="E13" s="82"/>
      <c r="F13" s="82"/>
      <c r="G13" s="82"/>
      <c r="H13" s="82"/>
      <c r="I13" s="82"/>
      <c r="J13" s="82"/>
      <c r="K13" s="82"/>
      <c r="L13" s="82"/>
      <c r="M13" s="82"/>
      <c r="N13" s="82"/>
      <c r="O13" s="82"/>
      <c r="P13" s="82"/>
      <c r="Q13" s="82"/>
      <c r="R13" s="82"/>
      <c r="S13" s="82"/>
      <c r="T13" s="82"/>
      <c r="U13" s="82"/>
      <c r="V13" s="82"/>
      <c r="W13" s="82"/>
      <c r="X13" s="82"/>
      <c r="Y13" s="82"/>
      <c r="Z13" s="82"/>
      <c r="AA13" s="86">
        <f t="shared" si="4"/>
        <v>10</v>
      </c>
      <c r="AB13" s="87">
        <f t="shared" si="5"/>
        <v>250</v>
      </c>
      <c r="AC13" s="41">
        <f t="shared" si="6"/>
        <v>90</v>
      </c>
      <c r="AD13" s="87">
        <f t="shared" si="7"/>
        <v>150</v>
      </c>
      <c r="AE13" s="87">
        <f t="shared" si="0"/>
        <v>130</v>
      </c>
      <c r="AF13" s="12">
        <f t="shared" si="1"/>
        <v>90</v>
      </c>
      <c r="AG13" s="11">
        <f t="shared" si="2"/>
        <v>105</v>
      </c>
      <c r="AH13" s="13">
        <f t="shared" si="3"/>
        <v>225</v>
      </c>
      <c r="AI13" s="7"/>
      <c r="AJ13" s="7"/>
      <c r="AK13" s="7"/>
      <c r="AL13" s="7"/>
      <c r="AM13" s="7"/>
      <c r="AN13" s="7"/>
      <c r="AO13" s="7"/>
      <c r="AP13" s="7"/>
      <c r="AQ13" s="7"/>
      <c r="AR13" s="7"/>
      <c r="AS13" s="7"/>
    </row>
    <row r="14" spans="1:45" ht="13.5" customHeight="1" thickTop="1">
      <c r="A14" s="129" t="s">
        <v>40</v>
      </c>
      <c r="B14" s="129"/>
      <c r="C14" s="76">
        <f>0.5*(300-C11)*C12</f>
        <v>562.5</v>
      </c>
      <c r="D14" s="82"/>
      <c r="E14" s="82"/>
      <c r="F14" s="82"/>
      <c r="G14" s="82"/>
      <c r="H14" s="82"/>
      <c r="I14" s="82"/>
      <c r="J14" s="82"/>
      <c r="K14" s="82"/>
      <c r="L14" s="82"/>
      <c r="M14" s="82"/>
      <c r="N14" s="82"/>
      <c r="O14" s="82"/>
      <c r="P14" s="82"/>
      <c r="Q14" s="82"/>
      <c r="R14" s="82"/>
      <c r="S14" s="82"/>
      <c r="T14" s="82"/>
      <c r="U14" s="82"/>
      <c r="V14" s="82"/>
      <c r="W14" s="82"/>
      <c r="X14" s="82"/>
      <c r="Y14" s="82"/>
      <c r="Z14" s="82"/>
      <c r="AA14" s="86">
        <f t="shared" si="4"/>
        <v>11</v>
      </c>
      <c r="AB14" s="87">
        <f t="shared" si="5"/>
        <v>245</v>
      </c>
      <c r="AC14" s="41">
        <f t="shared" si="6"/>
        <v>93</v>
      </c>
      <c r="AD14" s="87">
        <f t="shared" si="7"/>
        <v>150</v>
      </c>
      <c r="AE14" s="87">
        <f t="shared" si="0"/>
        <v>125</v>
      </c>
      <c r="AF14" s="12">
        <f t="shared" si="1"/>
        <v>93</v>
      </c>
      <c r="AG14" s="11">
        <f t="shared" si="2"/>
        <v>105</v>
      </c>
      <c r="AH14" s="13">
        <f t="shared" si="3"/>
        <v>225</v>
      </c>
      <c r="AI14" s="7"/>
      <c r="AJ14" s="7"/>
      <c r="AK14" s="7"/>
      <c r="AL14" s="7"/>
      <c r="AM14" s="7"/>
      <c r="AN14" s="7"/>
      <c r="AO14" s="7"/>
      <c r="AP14" s="7"/>
      <c r="AQ14" s="7"/>
      <c r="AR14" s="7"/>
      <c r="AS14" s="7"/>
    </row>
    <row r="15" spans="1:45" ht="13.5" customHeight="1">
      <c r="A15" s="127" t="s">
        <v>42</v>
      </c>
      <c r="B15" s="127"/>
      <c r="C15" s="77">
        <f>(C11-C8)*C12</f>
        <v>1125</v>
      </c>
      <c r="D15" s="82"/>
      <c r="E15" s="82"/>
      <c r="F15" s="82"/>
      <c r="G15" s="82"/>
      <c r="H15" s="82"/>
      <c r="I15" s="82"/>
      <c r="J15" s="82"/>
      <c r="K15" s="82"/>
      <c r="L15" s="82"/>
      <c r="M15" s="82"/>
      <c r="N15" s="82"/>
      <c r="O15" s="82"/>
      <c r="P15" s="82"/>
      <c r="Q15" s="82"/>
      <c r="R15" s="82"/>
      <c r="S15" s="82"/>
      <c r="T15" s="82"/>
      <c r="U15" s="82"/>
      <c r="V15" s="82"/>
      <c r="W15" s="82"/>
      <c r="X15" s="82"/>
      <c r="Y15" s="82"/>
      <c r="Z15" s="82"/>
      <c r="AA15" s="86">
        <f t="shared" si="4"/>
        <v>12</v>
      </c>
      <c r="AB15" s="87">
        <f t="shared" si="5"/>
        <v>240</v>
      </c>
      <c r="AC15" s="41">
        <f t="shared" si="6"/>
        <v>96</v>
      </c>
      <c r="AD15" s="87">
        <f t="shared" si="7"/>
        <v>150</v>
      </c>
      <c r="AE15" s="87">
        <f t="shared" si="0"/>
        <v>120</v>
      </c>
      <c r="AF15" s="12">
        <f t="shared" si="1"/>
        <v>96</v>
      </c>
      <c r="AG15" s="11">
        <f t="shared" si="2"/>
        <v>105</v>
      </c>
      <c r="AH15" s="13">
        <f t="shared" si="3"/>
        <v>225</v>
      </c>
      <c r="AI15" s="7"/>
      <c r="AJ15" s="7"/>
      <c r="AK15" s="7"/>
      <c r="AL15" s="7"/>
      <c r="AM15" s="7"/>
      <c r="AN15" s="7"/>
      <c r="AO15" s="7"/>
      <c r="AP15" s="7"/>
      <c r="AQ15" s="7"/>
      <c r="AR15" s="7"/>
      <c r="AS15" s="7"/>
    </row>
    <row r="16" spans="1:45" ht="13.5" customHeight="1">
      <c r="A16" s="127" t="s">
        <v>43</v>
      </c>
      <c r="B16" s="127"/>
      <c r="C16" s="77">
        <f>0.5*(C9-C12)*(C11-C8)</f>
        <v>562.5</v>
      </c>
      <c r="D16" s="82"/>
      <c r="E16" s="82"/>
      <c r="F16" s="82"/>
      <c r="G16" s="82"/>
      <c r="H16" s="82"/>
      <c r="I16" s="82"/>
      <c r="J16" s="82"/>
      <c r="K16" s="82"/>
      <c r="L16" s="82"/>
      <c r="M16" s="82"/>
      <c r="N16" s="82"/>
      <c r="O16" s="82"/>
      <c r="P16" s="82"/>
      <c r="Q16" s="82"/>
      <c r="R16" s="82"/>
      <c r="S16" s="82"/>
      <c r="T16" s="82"/>
      <c r="U16" s="82"/>
      <c r="V16" s="82"/>
      <c r="W16" s="82"/>
      <c r="X16" s="82"/>
      <c r="Y16" s="82"/>
      <c r="Z16" s="82"/>
      <c r="AA16" s="86">
        <f t="shared" si="4"/>
        <v>13</v>
      </c>
      <c r="AB16" s="87">
        <f t="shared" si="5"/>
        <v>235</v>
      </c>
      <c r="AC16" s="41">
        <f t="shared" si="6"/>
        <v>99</v>
      </c>
      <c r="AD16" s="87">
        <f t="shared" si="7"/>
        <v>150</v>
      </c>
      <c r="AE16" s="87">
        <f t="shared" si="0"/>
        <v>115</v>
      </c>
      <c r="AF16" s="12">
        <f t="shared" si="1"/>
        <v>99</v>
      </c>
      <c r="AG16" s="11">
        <f t="shared" si="2"/>
        <v>105</v>
      </c>
      <c r="AH16" s="13">
        <f t="shared" si="3"/>
        <v>225</v>
      </c>
      <c r="AI16" s="7"/>
      <c r="AJ16" s="7"/>
      <c r="AK16" s="7"/>
      <c r="AL16" s="7"/>
      <c r="AM16" s="7"/>
      <c r="AN16" s="7"/>
      <c r="AO16" s="7"/>
      <c r="AP16" s="7"/>
      <c r="AQ16" s="7"/>
      <c r="AR16" s="7"/>
      <c r="AS16" s="7"/>
    </row>
    <row r="17" spans="1:45" ht="13.5" customHeight="1">
      <c r="A17" s="127" t="s">
        <v>44</v>
      </c>
      <c r="B17" s="127"/>
      <c r="C17" s="77">
        <f>(C8-C10)*C12</f>
        <v>675</v>
      </c>
      <c r="D17" s="82"/>
      <c r="E17" s="82"/>
      <c r="F17" s="82"/>
      <c r="G17" s="82"/>
      <c r="H17" s="82"/>
      <c r="I17" s="82"/>
      <c r="J17" s="82"/>
      <c r="K17" s="82"/>
      <c r="L17" s="82"/>
      <c r="M17" s="82"/>
      <c r="N17" s="82"/>
      <c r="O17" s="82"/>
      <c r="P17" s="82"/>
      <c r="Q17" s="82"/>
      <c r="R17" s="82"/>
      <c r="S17" s="82"/>
      <c r="T17" s="82"/>
      <c r="U17" s="82"/>
      <c r="V17" s="82"/>
      <c r="W17" s="82"/>
      <c r="X17" s="82"/>
      <c r="Y17" s="82"/>
      <c r="Z17" s="82"/>
      <c r="AA17" s="86">
        <f t="shared" si="4"/>
        <v>14</v>
      </c>
      <c r="AB17" s="87">
        <f t="shared" si="5"/>
        <v>230</v>
      </c>
      <c r="AC17" s="41">
        <f t="shared" si="6"/>
        <v>102</v>
      </c>
      <c r="AD17" s="87">
        <f t="shared" si="7"/>
        <v>150</v>
      </c>
      <c r="AE17" s="87">
        <f t="shared" si="0"/>
        <v>110</v>
      </c>
      <c r="AF17" s="12">
        <f t="shared" si="1"/>
        <v>102</v>
      </c>
      <c r="AG17" s="11">
        <f t="shared" si="2"/>
        <v>105</v>
      </c>
      <c r="AH17" s="13">
        <f t="shared" si="3"/>
        <v>225</v>
      </c>
      <c r="AI17" s="7"/>
      <c r="AJ17" s="7"/>
      <c r="AK17" s="7"/>
      <c r="AL17" s="7"/>
      <c r="AM17" s="7"/>
      <c r="AN17" s="7"/>
      <c r="AO17" s="7"/>
      <c r="AP17" s="7"/>
      <c r="AQ17" s="7"/>
      <c r="AR17" s="7"/>
      <c r="AS17" s="7"/>
    </row>
    <row r="18" spans="1:45" ht="13.5" customHeight="1">
      <c r="A18" s="127" t="s">
        <v>45</v>
      </c>
      <c r="B18" s="127"/>
      <c r="C18" s="77">
        <f>0.5*(C8-C10)*(C9-C12)</f>
        <v>337.5</v>
      </c>
      <c r="D18" s="82"/>
      <c r="E18" s="82"/>
      <c r="F18" s="82"/>
      <c r="G18" s="82"/>
      <c r="H18" s="82"/>
      <c r="I18" s="82"/>
      <c r="J18" s="82"/>
      <c r="K18" s="82"/>
      <c r="L18" s="82"/>
      <c r="M18" s="82"/>
      <c r="N18" s="82"/>
      <c r="O18" s="82"/>
      <c r="P18" s="82"/>
      <c r="Q18" s="82"/>
      <c r="R18" s="82"/>
      <c r="S18" s="82"/>
      <c r="T18" s="82"/>
      <c r="U18" s="82"/>
      <c r="V18" s="82"/>
      <c r="W18" s="82"/>
      <c r="X18" s="82"/>
      <c r="Y18" s="82"/>
      <c r="Z18" s="82"/>
      <c r="AA18" s="86">
        <f t="shared" si="4"/>
        <v>15</v>
      </c>
      <c r="AB18" s="87">
        <f t="shared" si="5"/>
        <v>225</v>
      </c>
      <c r="AC18" s="41">
        <f t="shared" si="6"/>
        <v>105</v>
      </c>
      <c r="AD18" s="87">
        <f t="shared" si="7"/>
        <v>150</v>
      </c>
      <c r="AE18" s="87">
        <f t="shared" si="0"/>
        <v>105</v>
      </c>
      <c r="AF18" s="12">
        <f t="shared" si="1"/>
        <v>105</v>
      </c>
      <c r="AG18" s="11">
        <f t="shared" si="2"/>
        <v>105</v>
      </c>
      <c r="AH18" s="13">
        <f t="shared" si="3"/>
        <v>225</v>
      </c>
      <c r="AI18" s="7"/>
      <c r="AJ18" s="7"/>
      <c r="AK18" s="7"/>
      <c r="AL18" s="7"/>
      <c r="AM18" s="7"/>
      <c r="AN18" s="7"/>
      <c r="AO18" s="7"/>
      <c r="AP18" s="7"/>
      <c r="AQ18" s="7"/>
      <c r="AR18" s="7"/>
      <c r="AS18" s="7"/>
    </row>
    <row r="19" spans="1:45" ht="13.5" customHeight="1" thickBot="1">
      <c r="A19" s="119" t="s">
        <v>41</v>
      </c>
      <c r="B19" s="119"/>
      <c r="C19" s="78">
        <f>0.5*(C10-60)*C12</f>
        <v>337.5</v>
      </c>
      <c r="D19" s="82"/>
      <c r="E19" s="82"/>
      <c r="F19" s="82"/>
      <c r="G19" s="82"/>
      <c r="H19" s="82"/>
      <c r="I19" s="82"/>
      <c r="J19" s="82"/>
      <c r="K19" s="82"/>
      <c r="L19" s="82"/>
      <c r="M19" s="82"/>
      <c r="N19" s="82"/>
      <c r="O19" s="82"/>
      <c r="P19" s="82"/>
      <c r="Q19" s="82"/>
      <c r="R19" s="82"/>
      <c r="S19" s="82"/>
      <c r="T19" s="82"/>
      <c r="U19" s="82"/>
      <c r="V19" s="82"/>
      <c r="W19" s="82"/>
      <c r="X19" s="82"/>
      <c r="Y19" s="82"/>
      <c r="Z19" s="82"/>
      <c r="AA19" s="86">
        <f t="shared" si="4"/>
        <v>16</v>
      </c>
      <c r="AB19" s="87">
        <f t="shared" si="5"/>
        <v>220</v>
      </c>
      <c r="AC19" s="41">
        <f t="shared" si="6"/>
        <v>108</v>
      </c>
      <c r="AD19" s="87">
        <f t="shared" si="7"/>
        <v>150</v>
      </c>
      <c r="AE19" s="87">
        <f t="shared" si="0"/>
        <v>100</v>
      </c>
      <c r="AF19" s="12">
        <f t="shared" si="1"/>
        <v>108</v>
      </c>
      <c r="AG19" s="11">
        <f t="shared" si="2"/>
        <v>-10000</v>
      </c>
      <c r="AH19" s="13">
        <f t="shared" si="3"/>
        <v>-10000</v>
      </c>
      <c r="AI19" s="7"/>
      <c r="AJ19" s="7"/>
      <c r="AK19" s="7"/>
      <c r="AL19" s="7"/>
      <c r="AM19" s="7"/>
      <c r="AN19" s="7"/>
      <c r="AO19" s="7"/>
      <c r="AP19" s="7"/>
      <c r="AQ19" s="7"/>
      <c r="AR19" s="7"/>
      <c r="AS19" s="7"/>
    </row>
    <row r="20" spans="1:45" ht="13.5" customHeight="1" thickTop="1">
      <c r="A20" s="124" t="s">
        <v>66</v>
      </c>
      <c r="B20" s="125"/>
      <c r="C20" s="126"/>
      <c r="D20" s="82"/>
      <c r="E20" s="82"/>
      <c r="F20" s="82"/>
      <c r="G20" s="82"/>
      <c r="H20" s="82"/>
      <c r="I20" s="82"/>
      <c r="J20" s="82"/>
      <c r="K20" s="82"/>
      <c r="L20" s="82"/>
      <c r="M20" s="82"/>
      <c r="N20" s="82"/>
      <c r="O20" s="82"/>
      <c r="P20" s="82"/>
      <c r="Q20" s="82"/>
      <c r="R20" s="82"/>
      <c r="S20" s="82"/>
      <c r="T20" s="82"/>
      <c r="U20" s="82"/>
      <c r="V20" s="82"/>
      <c r="W20" s="82"/>
      <c r="X20" s="82"/>
      <c r="Y20" s="82"/>
      <c r="Z20" s="82"/>
      <c r="AA20" s="86">
        <f t="shared" si="4"/>
        <v>17</v>
      </c>
      <c r="AB20" s="87">
        <f t="shared" si="5"/>
        <v>215</v>
      </c>
      <c r="AC20" s="41">
        <f t="shared" si="6"/>
        <v>111</v>
      </c>
      <c r="AD20" s="87">
        <f t="shared" si="7"/>
        <v>150</v>
      </c>
      <c r="AE20" s="87">
        <f t="shared" si="0"/>
        <v>95</v>
      </c>
      <c r="AF20" s="12">
        <f t="shared" si="1"/>
        <v>111</v>
      </c>
      <c r="AG20" s="11">
        <f t="shared" si="2"/>
        <v>-10000</v>
      </c>
      <c r="AH20" s="13">
        <f t="shared" si="3"/>
        <v>-10000</v>
      </c>
      <c r="AI20" s="7"/>
      <c r="AJ20" s="7"/>
      <c r="AK20" s="7"/>
      <c r="AL20" s="7"/>
      <c r="AM20" s="7"/>
      <c r="AN20" s="7"/>
      <c r="AO20" s="7"/>
      <c r="AP20" s="7"/>
      <c r="AQ20" s="7"/>
      <c r="AR20" s="7"/>
      <c r="AS20" s="7"/>
    </row>
    <row r="21" spans="1:45" ht="13.5" customHeight="1" thickBot="1">
      <c r="A21" s="120" t="s">
        <v>67</v>
      </c>
      <c r="B21" s="121"/>
      <c r="C21" s="79">
        <f>C14+C19</f>
        <v>900</v>
      </c>
      <c r="D21" s="82"/>
      <c r="E21" s="82"/>
      <c r="F21" s="82"/>
      <c r="G21" s="82"/>
      <c r="H21" s="82"/>
      <c r="I21" s="82"/>
      <c r="J21" s="82"/>
      <c r="K21" s="82"/>
      <c r="L21" s="82"/>
      <c r="M21" s="82"/>
      <c r="N21" s="82"/>
      <c r="O21" s="82"/>
      <c r="P21" s="82"/>
      <c r="Q21" s="82"/>
      <c r="R21" s="82"/>
      <c r="S21" s="82"/>
      <c r="T21" s="82"/>
      <c r="U21" s="82"/>
      <c r="V21" s="82"/>
      <c r="W21" s="82"/>
      <c r="X21" s="82"/>
      <c r="Y21" s="82"/>
      <c r="Z21" s="82"/>
      <c r="AA21" s="86">
        <f t="shared" si="4"/>
        <v>18</v>
      </c>
      <c r="AB21" s="87">
        <f t="shared" si="5"/>
        <v>210</v>
      </c>
      <c r="AC21" s="41">
        <f t="shared" si="6"/>
        <v>114</v>
      </c>
      <c r="AD21" s="87">
        <f t="shared" si="7"/>
        <v>150</v>
      </c>
      <c r="AE21" s="87">
        <f t="shared" si="0"/>
        <v>90</v>
      </c>
      <c r="AF21" s="12">
        <f t="shared" si="1"/>
        <v>114</v>
      </c>
      <c r="AG21" s="11">
        <f t="shared" si="2"/>
        <v>-10000</v>
      </c>
      <c r="AH21" s="13">
        <f t="shared" si="3"/>
        <v>-10000</v>
      </c>
      <c r="AI21" s="7"/>
      <c r="AJ21" s="7"/>
      <c r="AK21" s="7"/>
      <c r="AL21" s="7"/>
      <c r="AM21" s="7"/>
      <c r="AN21" s="7"/>
      <c r="AO21" s="7"/>
      <c r="AP21" s="7"/>
      <c r="AQ21" s="7"/>
      <c r="AR21" s="7"/>
      <c r="AS21" s="7"/>
    </row>
    <row r="22" spans="1:45" ht="13.5" customHeight="1" thickBot="1" thickTop="1">
      <c r="A22" s="122" t="s">
        <v>46</v>
      </c>
      <c r="B22" s="123"/>
      <c r="C22" s="80">
        <f>C16+C18</f>
        <v>900</v>
      </c>
      <c r="D22" s="82"/>
      <c r="E22" s="82"/>
      <c r="F22" s="82"/>
      <c r="G22" s="82"/>
      <c r="H22" s="82"/>
      <c r="I22" s="82"/>
      <c r="J22" s="82"/>
      <c r="K22" s="82"/>
      <c r="L22" s="82"/>
      <c r="M22" s="82"/>
      <c r="N22" s="82"/>
      <c r="O22" s="82"/>
      <c r="P22" s="82"/>
      <c r="Q22" s="82"/>
      <c r="R22" s="82"/>
      <c r="S22" s="82"/>
      <c r="T22" s="82"/>
      <c r="U22" s="82"/>
      <c r="V22" s="82"/>
      <c r="W22" s="82"/>
      <c r="X22" s="82"/>
      <c r="Y22" s="82"/>
      <c r="Z22" s="82"/>
      <c r="AA22" s="86">
        <f t="shared" si="4"/>
        <v>19</v>
      </c>
      <c r="AB22" s="87">
        <f t="shared" si="5"/>
        <v>205</v>
      </c>
      <c r="AC22" s="41">
        <f t="shared" si="6"/>
        <v>117</v>
      </c>
      <c r="AD22" s="87">
        <f t="shared" si="7"/>
        <v>150</v>
      </c>
      <c r="AE22" s="87">
        <f t="shared" si="0"/>
        <v>85</v>
      </c>
      <c r="AF22" s="12">
        <f t="shared" si="1"/>
        <v>117</v>
      </c>
      <c r="AG22" s="11">
        <f t="shared" si="2"/>
        <v>-10000</v>
      </c>
      <c r="AH22" s="13">
        <f t="shared" si="3"/>
        <v>-10000</v>
      </c>
      <c r="AI22" s="7"/>
      <c r="AJ22" s="7"/>
      <c r="AK22" s="7"/>
      <c r="AL22" s="7"/>
      <c r="AM22" s="7"/>
      <c r="AN22" s="7"/>
      <c r="AO22" s="7"/>
      <c r="AP22" s="7"/>
      <c r="AQ22" s="7"/>
      <c r="AR22" s="7"/>
      <c r="AS22" s="7"/>
    </row>
    <row r="23" spans="1:45" ht="13.5" customHeight="1" thickTop="1">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6">
        <f t="shared" si="4"/>
        <v>20</v>
      </c>
      <c r="AB23" s="87">
        <f t="shared" si="5"/>
        <v>200</v>
      </c>
      <c r="AC23" s="41">
        <f t="shared" si="6"/>
        <v>120</v>
      </c>
      <c r="AD23" s="87">
        <f t="shared" si="7"/>
        <v>150</v>
      </c>
      <c r="AE23" s="87">
        <f t="shared" si="0"/>
        <v>80</v>
      </c>
      <c r="AF23" s="12">
        <f t="shared" si="1"/>
        <v>120</v>
      </c>
      <c r="AG23" s="11">
        <f t="shared" si="2"/>
        <v>-10000</v>
      </c>
      <c r="AH23" s="13">
        <f t="shared" si="3"/>
        <v>-10000</v>
      </c>
      <c r="AI23" s="7"/>
      <c r="AJ23" s="7"/>
      <c r="AK23" s="7"/>
      <c r="AL23" s="7"/>
      <c r="AM23" s="7"/>
      <c r="AN23" s="7"/>
      <c r="AO23" s="7"/>
      <c r="AP23" s="7"/>
      <c r="AQ23" s="7"/>
      <c r="AR23" s="7"/>
      <c r="AS23" s="7"/>
    </row>
    <row r="24" spans="1:45" ht="13.5" customHeight="1">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6">
        <f t="shared" si="4"/>
        <v>21</v>
      </c>
      <c r="AB24" s="87">
        <f t="shared" si="5"/>
        <v>195</v>
      </c>
      <c r="AC24" s="41">
        <f t="shared" si="6"/>
        <v>123</v>
      </c>
      <c r="AD24" s="87">
        <f t="shared" si="7"/>
        <v>150</v>
      </c>
      <c r="AE24" s="87">
        <f t="shared" si="0"/>
        <v>75</v>
      </c>
      <c r="AF24" s="12">
        <f t="shared" si="1"/>
        <v>123</v>
      </c>
      <c r="AG24" s="11">
        <f t="shared" si="2"/>
        <v>-10000</v>
      </c>
      <c r="AH24" s="13">
        <f t="shared" si="3"/>
        <v>-10000</v>
      </c>
      <c r="AI24" s="7"/>
      <c r="AJ24" s="7"/>
      <c r="AK24" s="7"/>
      <c r="AL24" s="7"/>
      <c r="AM24" s="7"/>
      <c r="AN24" s="7"/>
      <c r="AO24" s="7"/>
      <c r="AP24" s="7"/>
      <c r="AQ24" s="7"/>
      <c r="AR24" s="7"/>
      <c r="AS24" s="7"/>
    </row>
    <row r="25" spans="1:45" ht="13.5" customHeight="1">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6">
        <f t="shared" si="4"/>
        <v>22</v>
      </c>
      <c r="AB25" s="87">
        <f t="shared" si="5"/>
        <v>190</v>
      </c>
      <c r="AC25" s="41">
        <f t="shared" si="6"/>
        <v>126</v>
      </c>
      <c r="AD25" s="87">
        <f t="shared" si="7"/>
        <v>150</v>
      </c>
      <c r="AE25" s="87">
        <f t="shared" si="0"/>
        <v>70</v>
      </c>
      <c r="AF25" s="12">
        <f t="shared" si="1"/>
        <v>126</v>
      </c>
      <c r="AG25" s="11">
        <f t="shared" si="2"/>
        <v>-10000</v>
      </c>
      <c r="AH25" s="13">
        <f t="shared" si="3"/>
        <v>-10000</v>
      </c>
      <c r="AI25" s="7"/>
      <c r="AJ25" s="7"/>
      <c r="AK25" s="7"/>
      <c r="AL25" s="7"/>
      <c r="AM25" s="7"/>
      <c r="AN25" s="7"/>
      <c r="AO25" s="7"/>
      <c r="AP25" s="7"/>
      <c r="AQ25" s="7"/>
      <c r="AR25" s="7"/>
      <c r="AS25" s="7"/>
    </row>
    <row r="26" spans="1:45" ht="13.5" customHeight="1">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6">
        <f t="shared" si="4"/>
        <v>23</v>
      </c>
      <c r="AB26" s="87">
        <f t="shared" si="5"/>
        <v>185</v>
      </c>
      <c r="AC26" s="41">
        <f t="shared" si="6"/>
        <v>129</v>
      </c>
      <c r="AD26" s="87">
        <f t="shared" si="7"/>
        <v>150</v>
      </c>
      <c r="AE26" s="87">
        <f t="shared" si="0"/>
        <v>65</v>
      </c>
      <c r="AF26" s="12">
        <f t="shared" si="1"/>
        <v>129</v>
      </c>
      <c r="AG26" s="11">
        <f t="shared" si="2"/>
        <v>-10000</v>
      </c>
      <c r="AH26" s="13">
        <f t="shared" si="3"/>
        <v>-10000</v>
      </c>
      <c r="AI26" s="7"/>
      <c r="AJ26" s="7"/>
      <c r="AK26" s="7"/>
      <c r="AL26" s="7"/>
      <c r="AM26" s="7"/>
      <c r="AN26" s="7"/>
      <c r="AO26" s="7"/>
      <c r="AP26" s="7"/>
      <c r="AQ26" s="7"/>
      <c r="AR26" s="7"/>
      <c r="AS26" s="7"/>
    </row>
    <row r="27" spans="1:45" ht="13.5"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6">
        <f t="shared" si="4"/>
        <v>24</v>
      </c>
      <c r="AB27" s="87">
        <f t="shared" si="5"/>
        <v>180</v>
      </c>
      <c r="AC27" s="41">
        <f t="shared" si="6"/>
        <v>132</v>
      </c>
      <c r="AD27" s="87">
        <f t="shared" si="7"/>
        <v>150</v>
      </c>
      <c r="AE27" s="87">
        <f t="shared" si="0"/>
        <v>60</v>
      </c>
      <c r="AF27" s="12">
        <f t="shared" si="1"/>
        <v>132</v>
      </c>
      <c r="AG27" s="11">
        <f t="shared" si="2"/>
        <v>-10000</v>
      </c>
      <c r="AH27" s="13">
        <f t="shared" si="3"/>
        <v>-10000</v>
      </c>
      <c r="AI27" s="7"/>
      <c r="AJ27" s="7"/>
      <c r="AK27" s="7"/>
      <c r="AL27" s="7"/>
      <c r="AM27" s="7"/>
      <c r="AN27" s="7"/>
      <c r="AO27" s="7"/>
      <c r="AP27" s="7"/>
      <c r="AQ27" s="7"/>
      <c r="AR27" s="7"/>
      <c r="AS27" s="7"/>
    </row>
    <row r="28" spans="1:45" ht="13.5" customHeight="1">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v>90</v>
      </c>
      <c r="AA28" s="86">
        <f t="shared" si="4"/>
        <v>25</v>
      </c>
      <c r="AB28" s="87">
        <f t="shared" si="5"/>
        <v>175</v>
      </c>
      <c r="AC28" s="41">
        <f t="shared" si="6"/>
        <v>135</v>
      </c>
      <c r="AD28" s="87">
        <f t="shared" si="7"/>
        <v>150</v>
      </c>
      <c r="AE28" s="87">
        <f t="shared" si="0"/>
        <v>55</v>
      </c>
      <c r="AF28" s="12">
        <f t="shared" si="1"/>
        <v>135</v>
      </c>
      <c r="AG28" s="11">
        <f t="shared" si="2"/>
        <v>-10000</v>
      </c>
      <c r="AH28" s="13">
        <f t="shared" si="3"/>
        <v>-10000</v>
      </c>
      <c r="AI28" s="7"/>
      <c r="AJ28" s="7"/>
      <c r="AK28" s="7"/>
      <c r="AL28" s="7"/>
      <c r="AM28" s="7"/>
      <c r="AN28" s="7"/>
      <c r="AO28" s="7"/>
      <c r="AP28" s="7"/>
      <c r="AQ28" s="7"/>
      <c r="AR28" s="7"/>
      <c r="AS28" s="7"/>
    </row>
    <row r="29" spans="1:45" ht="13.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6">
        <f t="shared" si="4"/>
        <v>26</v>
      </c>
      <c r="AB29" s="87">
        <f t="shared" si="5"/>
        <v>170</v>
      </c>
      <c r="AC29" s="41">
        <f t="shared" si="6"/>
        <v>138</v>
      </c>
      <c r="AD29" s="87">
        <f t="shared" si="7"/>
        <v>150</v>
      </c>
      <c r="AE29" s="87">
        <f t="shared" si="0"/>
        <v>50</v>
      </c>
      <c r="AF29" s="12">
        <f t="shared" si="1"/>
        <v>138</v>
      </c>
      <c r="AG29" s="11">
        <f t="shared" si="2"/>
        <v>-10000</v>
      </c>
      <c r="AH29" s="13">
        <f t="shared" si="3"/>
        <v>-10000</v>
      </c>
      <c r="AI29" s="7"/>
      <c r="AJ29" s="7"/>
      <c r="AK29" s="7"/>
      <c r="AL29" s="7"/>
      <c r="AM29" s="7"/>
      <c r="AN29" s="7"/>
      <c r="AO29" s="7"/>
      <c r="AP29" s="7"/>
      <c r="AQ29" s="7"/>
      <c r="AR29" s="7"/>
      <c r="AS29" s="7"/>
    </row>
    <row r="30" spans="1:45" ht="13.5"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6">
        <f t="shared" si="4"/>
        <v>27</v>
      </c>
      <c r="AB30" s="87">
        <f t="shared" si="5"/>
        <v>165</v>
      </c>
      <c r="AC30" s="41">
        <f t="shared" si="6"/>
        <v>141</v>
      </c>
      <c r="AD30" s="87">
        <f t="shared" si="7"/>
        <v>150</v>
      </c>
      <c r="AE30" s="87">
        <f t="shared" si="0"/>
        <v>45</v>
      </c>
      <c r="AF30" s="12">
        <f t="shared" si="1"/>
        <v>141</v>
      </c>
      <c r="AG30" s="11">
        <f t="shared" si="2"/>
        <v>-10000</v>
      </c>
      <c r="AH30" s="13">
        <f t="shared" si="3"/>
        <v>-10000</v>
      </c>
      <c r="AI30" s="7"/>
      <c r="AJ30" s="7"/>
      <c r="AK30" s="7"/>
      <c r="AL30" s="7"/>
      <c r="AM30" s="7"/>
      <c r="AN30" s="7"/>
      <c r="AO30" s="7"/>
      <c r="AP30" s="7"/>
      <c r="AQ30" s="7"/>
      <c r="AR30" s="7"/>
      <c r="AS30" s="7"/>
    </row>
    <row r="31" spans="1:45" ht="13.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6">
        <f t="shared" si="4"/>
        <v>28</v>
      </c>
      <c r="AB31" s="87">
        <f t="shared" si="5"/>
        <v>160</v>
      </c>
      <c r="AC31" s="41">
        <f t="shared" si="6"/>
        <v>144</v>
      </c>
      <c r="AD31" s="87">
        <f t="shared" si="7"/>
        <v>150</v>
      </c>
      <c r="AE31" s="87">
        <f t="shared" si="0"/>
        <v>40</v>
      </c>
      <c r="AF31" s="12">
        <f t="shared" si="1"/>
        <v>144</v>
      </c>
      <c r="AG31" s="11">
        <f t="shared" si="2"/>
        <v>-10000</v>
      </c>
      <c r="AH31" s="13">
        <f t="shared" si="3"/>
        <v>-10000</v>
      </c>
      <c r="AI31" s="7"/>
      <c r="AJ31" s="7"/>
      <c r="AK31" s="7"/>
      <c r="AL31" s="7"/>
      <c r="AM31" s="7"/>
      <c r="AN31" s="7"/>
      <c r="AO31" s="7"/>
      <c r="AP31" s="7"/>
      <c r="AQ31" s="7"/>
      <c r="AR31" s="7"/>
      <c r="AS31" s="7"/>
    </row>
    <row r="32" spans="1:45" ht="13.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6">
        <f t="shared" si="4"/>
        <v>29</v>
      </c>
      <c r="AB32" s="87">
        <f t="shared" si="5"/>
        <v>155</v>
      </c>
      <c r="AC32" s="41">
        <f t="shared" si="6"/>
        <v>147</v>
      </c>
      <c r="AD32" s="87">
        <f t="shared" si="7"/>
        <v>150</v>
      </c>
      <c r="AE32" s="87">
        <f t="shared" si="0"/>
        <v>35</v>
      </c>
      <c r="AF32" s="12">
        <f t="shared" si="1"/>
        <v>147</v>
      </c>
      <c r="AG32" s="11">
        <f t="shared" si="2"/>
        <v>-10000</v>
      </c>
      <c r="AH32" s="13">
        <f t="shared" si="3"/>
        <v>-10000</v>
      </c>
      <c r="AI32" s="7"/>
      <c r="AJ32" s="7"/>
      <c r="AK32" s="7"/>
      <c r="AL32" s="7"/>
      <c r="AM32" s="7"/>
      <c r="AN32" s="7"/>
      <c r="AO32" s="7"/>
      <c r="AP32" s="7"/>
      <c r="AQ32" s="7"/>
      <c r="AR32" s="7"/>
      <c r="AS32" s="7"/>
    </row>
    <row r="33" spans="1:45" ht="13.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6">
        <f t="shared" si="4"/>
        <v>30</v>
      </c>
      <c r="AB33" s="87">
        <f t="shared" si="5"/>
        <v>150</v>
      </c>
      <c r="AC33" s="41">
        <f t="shared" si="6"/>
        <v>150</v>
      </c>
      <c r="AD33" s="87">
        <f t="shared" si="7"/>
        <v>150</v>
      </c>
      <c r="AE33" s="87">
        <f t="shared" si="0"/>
        <v>30</v>
      </c>
      <c r="AF33" s="12">
        <f t="shared" si="1"/>
        <v>150</v>
      </c>
      <c r="AG33" s="11">
        <f t="shared" si="2"/>
        <v>-10000</v>
      </c>
      <c r="AH33" s="13">
        <f t="shared" si="3"/>
        <v>-10000</v>
      </c>
      <c r="AI33" s="7"/>
      <c r="AJ33" s="7"/>
      <c r="AK33" s="7"/>
      <c r="AL33" s="7"/>
      <c r="AM33" s="7"/>
      <c r="AN33" s="7"/>
      <c r="AO33" s="7"/>
      <c r="AP33" s="7"/>
      <c r="AQ33" s="7"/>
      <c r="AR33" s="7"/>
      <c r="AS33" s="7"/>
    </row>
    <row r="34" spans="1:45" ht="13.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6">
        <f t="shared" si="4"/>
        <v>31</v>
      </c>
      <c r="AB34" s="87">
        <f t="shared" si="5"/>
        <v>145</v>
      </c>
      <c r="AC34" s="41">
        <f t="shared" si="6"/>
        <v>153</v>
      </c>
      <c r="AD34" s="87">
        <f t="shared" si="7"/>
        <v>-10000</v>
      </c>
      <c r="AE34" s="87">
        <f t="shared" si="0"/>
        <v>25</v>
      </c>
      <c r="AF34" s="12">
        <f t="shared" si="1"/>
        <v>153</v>
      </c>
      <c r="AG34" s="11">
        <f t="shared" si="2"/>
        <v>-10000</v>
      </c>
      <c r="AH34" s="13">
        <f t="shared" si="3"/>
        <v>-10000</v>
      </c>
      <c r="AI34" s="7"/>
      <c r="AJ34" s="7"/>
      <c r="AK34" s="7"/>
      <c r="AL34" s="7"/>
      <c r="AM34" s="7"/>
      <c r="AN34" s="7"/>
      <c r="AO34" s="7"/>
      <c r="AP34" s="7"/>
      <c r="AQ34" s="7"/>
      <c r="AR34" s="7"/>
      <c r="AS34" s="7"/>
    </row>
    <row r="35" spans="1:45" ht="13.5"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6">
        <f t="shared" si="4"/>
        <v>32</v>
      </c>
      <c r="AB35" s="87">
        <f t="shared" si="5"/>
        <v>140</v>
      </c>
      <c r="AC35" s="41">
        <f t="shared" si="6"/>
        <v>156</v>
      </c>
      <c r="AD35" s="87">
        <f t="shared" si="7"/>
        <v>-10000</v>
      </c>
      <c r="AE35" s="87">
        <f aca="true" t="shared" si="8" ref="AE35:AE66">$AL$3-5*$AA35</f>
        <v>20</v>
      </c>
      <c r="AF35" s="12">
        <f aca="true" t="shared" si="9" ref="AF35:AF66">$AL$4+3*$AA35</f>
        <v>156</v>
      </c>
      <c r="AG35" s="11">
        <f aca="true" t="shared" si="10" ref="AG35:AG66">IF($AE35&gt;=$C$10,$C$10,-10000)</f>
        <v>-10000</v>
      </c>
      <c r="AH35" s="13">
        <f aca="true" t="shared" si="11" ref="AH35:AH66">IF($AE35&gt;=$C$10,$C$10+C$7,-10000)</f>
        <v>-10000</v>
      </c>
      <c r="AI35" s="7"/>
      <c r="AJ35" s="7"/>
      <c r="AK35" s="7"/>
      <c r="AL35" s="7"/>
      <c r="AM35" s="7"/>
      <c r="AN35" s="7"/>
      <c r="AO35" s="7"/>
      <c r="AP35" s="7"/>
      <c r="AQ35" s="7"/>
      <c r="AR35" s="7"/>
      <c r="AS35" s="7"/>
    </row>
    <row r="36" spans="1:45" ht="13.5"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6">
        <f aca="true" t="shared" si="12" ref="AA36:AA67">AA35+1</f>
        <v>33</v>
      </c>
      <c r="AB36" s="87">
        <f aca="true" t="shared" si="13" ref="AB36:AB67">300-5*AA36</f>
        <v>135</v>
      </c>
      <c r="AC36" s="41">
        <f aca="true" t="shared" si="14" ref="AC36:AC67">60+3*AA36</f>
        <v>159</v>
      </c>
      <c r="AD36" s="87">
        <f aca="true" t="shared" si="15" ref="AD36:AD67">IF(AB36&gt;=150,150,-10000)</f>
        <v>-10000</v>
      </c>
      <c r="AE36" s="87">
        <f t="shared" si="8"/>
        <v>15</v>
      </c>
      <c r="AF36" s="12">
        <f t="shared" si="9"/>
        <v>159</v>
      </c>
      <c r="AG36" s="11">
        <f t="shared" si="10"/>
        <v>-10000</v>
      </c>
      <c r="AH36" s="13">
        <f t="shared" si="11"/>
        <v>-10000</v>
      </c>
      <c r="AI36" s="7"/>
      <c r="AJ36" s="7"/>
      <c r="AK36" s="7"/>
      <c r="AL36" s="7"/>
      <c r="AM36" s="7"/>
      <c r="AN36" s="7"/>
      <c r="AO36" s="7"/>
      <c r="AP36" s="7"/>
      <c r="AQ36" s="7"/>
      <c r="AR36" s="7"/>
      <c r="AS36" s="7"/>
    </row>
    <row r="37" spans="1:45" ht="13.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6">
        <f t="shared" si="12"/>
        <v>34</v>
      </c>
      <c r="AB37" s="87">
        <f t="shared" si="13"/>
        <v>130</v>
      </c>
      <c r="AC37" s="41">
        <f t="shared" si="14"/>
        <v>162</v>
      </c>
      <c r="AD37" s="87">
        <f t="shared" si="15"/>
        <v>-10000</v>
      </c>
      <c r="AE37" s="87">
        <f t="shared" si="8"/>
        <v>10</v>
      </c>
      <c r="AF37" s="12">
        <f t="shared" si="9"/>
        <v>162</v>
      </c>
      <c r="AG37" s="11">
        <f t="shared" si="10"/>
        <v>-10000</v>
      </c>
      <c r="AH37" s="13">
        <f t="shared" si="11"/>
        <v>-10000</v>
      </c>
      <c r="AI37" s="7"/>
      <c r="AJ37" s="7"/>
      <c r="AK37" s="7"/>
      <c r="AL37" s="7"/>
      <c r="AM37" s="7"/>
      <c r="AN37" s="7"/>
      <c r="AO37" s="7"/>
      <c r="AP37" s="7"/>
      <c r="AQ37" s="7"/>
      <c r="AR37" s="7"/>
      <c r="AS37" s="7"/>
    </row>
    <row r="38" spans="1:45" ht="13.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6">
        <f t="shared" si="12"/>
        <v>35</v>
      </c>
      <c r="AB38" s="87">
        <f t="shared" si="13"/>
        <v>125</v>
      </c>
      <c r="AC38" s="41">
        <f t="shared" si="14"/>
        <v>165</v>
      </c>
      <c r="AD38" s="87">
        <f t="shared" si="15"/>
        <v>-10000</v>
      </c>
      <c r="AE38" s="87">
        <f t="shared" si="8"/>
        <v>5</v>
      </c>
      <c r="AF38" s="12">
        <f t="shared" si="9"/>
        <v>165</v>
      </c>
      <c r="AG38" s="11">
        <f t="shared" si="10"/>
        <v>-10000</v>
      </c>
      <c r="AH38" s="13">
        <f t="shared" si="11"/>
        <v>-10000</v>
      </c>
      <c r="AI38" s="7"/>
      <c r="AJ38" s="7"/>
      <c r="AK38" s="7"/>
      <c r="AL38" s="7"/>
      <c r="AM38" s="7"/>
      <c r="AN38" s="7"/>
      <c r="AO38" s="7"/>
      <c r="AP38" s="7"/>
      <c r="AQ38" s="7"/>
      <c r="AR38" s="7"/>
      <c r="AS38" s="7"/>
    </row>
    <row r="39" spans="1:45" ht="13.5"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6">
        <f t="shared" si="12"/>
        <v>36</v>
      </c>
      <c r="AB39" s="87">
        <f t="shared" si="13"/>
        <v>120</v>
      </c>
      <c r="AC39" s="41">
        <f t="shared" si="14"/>
        <v>168</v>
      </c>
      <c r="AD39" s="87">
        <f t="shared" si="15"/>
        <v>-10000</v>
      </c>
      <c r="AE39" s="87">
        <f t="shared" si="8"/>
        <v>0</v>
      </c>
      <c r="AF39" s="12">
        <f t="shared" si="9"/>
        <v>168</v>
      </c>
      <c r="AG39" s="11">
        <f t="shared" si="10"/>
        <v>-10000</v>
      </c>
      <c r="AH39" s="13">
        <f t="shared" si="11"/>
        <v>-10000</v>
      </c>
      <c r="AI39" s="7"/>
      <c r="AJ39" s="7"/>
      <c r="AK39" s="7"/>
      <c r="AL39" s="7"/>
      <c r="AM39" s="7"/>
      <c r="AN39" s="7"/>
      <c r="AO39" s="7"/>
      <c r="AP39" s="7"/>
      <c r="AQ39" s="7"/>
      <c r="AR39" s="7"/>
      <c r="AS39" s="7"/>
    </row>
    <row r="40" spans="1:45" ht="13.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6">
        <f t="shared" si="12"/>
        <v>37</v>
      </c>
      <c r="AB40" s="87">
        <f t="shared" si="13"/>
        <v>115</v>
      </c>
      <c r="AC40" s="41">
        <f t="shared" si="14"/>
        <v>171</v>
      </c>
      <c r="AD40" s="87">
        <f t="shared" si="15"/>
        <v>-10000</v>
      </c>
      <c r="AE40" s="87">
        <f t="shared" si="8"/>
        <v>-5</v>
      </c>
      <c r="AF40" s="12">
        <f t="shared" si="9"/>
        <v>171</v>
      </c>
      <c r="AG40" s="11">
        <f t="shared" si="10"/>
        <v>-10000</v>
      </c>
      <c r="AH40" s="13">
        <f t="shared" si="11"/>
        <v>-10000</v>
      </c>
      <c r="AI40" s="7"/>
      <c r="AJ40" s="7"/>
      <c r="AK40" s="7"/>
      <c r="AL40" s="7"/>
      <c r="AM40" s="7"/>
      <c r="AN40" s="7"/>
      <c r="AO40" s="7"/>
      <c r="AP40" s="7"/>
      <c r="AQ40" s="7"/>
      <c r="AR40" s="7"/>
      <c r="AS40" s="7"/>
    </row>
    <row r="41" spans="1:45" ht="13.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6">
        <f t="shared" si="12"/>
        <v>38</v>
      </c>
      <c r="AB41" s="87">
        <f t="shared" si="13"/>
        <v>110</v>
      </c>
      <c r="AC41" s="41">
        <f t="shared" si="14"/>
        <v>174</v>
      </c>
      <c r="AD41" s="87">
        <f t="shared" si="15"/>
        <v>-10000</v>
      </c>
      <c r="AE41" s="87">
        <f t="shared" si="8"/>
        <v>-10</v>
      </c>
      <c r="AF41" s="12">
        <f t="shared" si="9"/>
        <v>174</v>
      </c>
      <c r="AG41" s="11">
        <f t="shared" si="10"/>
        <v>-10000</v>
      </c>
      <c r="AH41" s="13">
        <f t="shared" si="11"/>
        <v>-10000</v>
      </c>
      <c r="AI41" s="7"/>
      <c r="AJ41" s="7"/>
      <c r="AK41" s="7"/>
      <c r="AL41" s="7"/>
      <c r="AM41" s="7"/>
      <c r="AN41" s="7"/>
      <c r="AO41" s="7"/>
      <c r="AP41" s="7"/>
      <c r="AQ41" s="7"/>
      <c r="AR41" s="7"/>
      <c r="AS41" s="7"/>
    </row>
    <row r="42" spans="1:45" ht="13.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6">
        <f t="shared" si="12"/>
        <v>39</v>
      </c>
      <c r="AB42" s="87">
        <f t="shared" si="13"/>
        <v>105</v>
      </c>
      <c r="AC42" s="41">
        <f t="shared" si="14"/>
        <v>177</v>
      </c>
      <c r="AD42" s="87">
        <f t="shared" si="15"/>
        <v>-10000</v>
      </c>
      <c r="AE42" s="87">
        <f t="shared" si="8"/>
        <v>-15</v>
      </c>
      <c r="AF42" s="12">
        <f t="shared" si="9"/>
        <v>177</v>
      </c>
      <c r="AG42" s="11">
        <f t="shared" si="10"/>
        <v>-10000</v>
      </c>
      <c r="AH42" s="13">
        <f t="shared" si="11"/>
        <v>-10000</v>
      </c>
      <c r="AI42" s="7"/>
      <c r="AJ42" s="7"/>
      <c r="AK42" s="7"/>
      <c r="AL42" s="7"/>
      <c r="AM42" s="7"/>
      <c r="AN42" s="7"/>
      <c r="AO42" s="7"/>
      <c r="AP42" s="7"/>
      <c r="AQ42" s="7"/>
      <c r="AR42" s="7"/>
      <c r="AS42" s="7"/>
    </row>
    <row r="43" spans="1:45" ht="13.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6">
        <f t="shared" si="12"/>
        <v>40</v>
      </c>
      <c r="AB43" s="87">
        <f t="shared" si="13"/>
        <v>100</v>
      </c>
      <c r="AC43" s="41">
        <f t="shared" si="14"/>
        <v>180</v>
      </c>
      <c r="AD43" s="87">
        <f t="shared" si="15"/>
        <v>-10000</v>
      </c>
      <c r="AE43" s="87">
        <f t="shared" si="8"/>
        <v>-20</v>
      </c>
      <c r="AF43" s="12">
        <f t="shared" si="9"/>
        <v>180</v>
      </c>
      <c r="AG43" s="11">
        <f t="shared" si="10"/>
        <v>-10000</v>
      </c>
      <c r="AH43" s="13">
        <f t="shared" si="11"/>
        <v>-10000</v>
      </c>
      <c r="AI43" s="7"/>
      <c r="AJ43" s="7"/>
      <c r="AK43" s="7"/>
      <c r="AL43" s="7"/>
      <c r="AM43" s="7"/>
      <c r="AN43" s="7"/>
      <c r="AO43" s="7"/>
      <c r="AP43" s="7"/>
      <c r="AQ43" s="7"/>
      <c r="AR43" s="7"/>
      <c r="AS43" s="7"/>
    </row>
    <row r="44" spans="1:45" ht="13.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6">
        <f t="shared" si="12"/>
        <v>41</v>
      </c>
      <c r="AB44" s="87">
        <f t="shared" si="13"/>
        <v>95</v>
      </c>
      <c r="AC44" s="41">
        <f t="shared" si="14"/>
        <v>183</v>
      </c>
      <c r="AD44" s="87">
        <f t="shared" si="15"/>
        <v>-10000</v>
      </c>
      <c r="AE44" s="87">
        <f t="shared" si="8"/>
        <v>-25</v>
      </c>
      <c r="AF44" s="12">
        <f t="shared" si="9"/>
        <v>183</v>
      </c>
      <c r="AG44" s="11">
        <f t="shared" si="10"/>
        <v>-10000</v>
      </c>
      <c r="AH44" s="13">
        <f t="shared" si="11"/>
        <v>-10000</v>
      </c>
      <c r="AI44" s="7"/>
      <c r="AJ44" s="7"/>
      <c r="AK44" s="7"/>
      <c r="AL44" s="7"/>
      <c r="AM44" s="7"/>
      <c r="AN44" s="7"/>
      <c r="AO44" s="7"/>
      <c r="AP44" s="7"/>
      <c r="AQ44" s="7"/>
      <c r="AR44" s="7"/>
      <c r="AS44" s="7"/>
    </row>
    <row r="45" spans="1:45" ht="13.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6">
        <f t="shared" si="12"/>
        <v>42</v>
      </c>
      <c r="AB45" s="87">
        <f t="shared" si="13"/>
        <v>90</v>
      </c>
      <c r="AC45" s="41">
        <f t="shared" si="14"/>
        <v>186</v>
      </c>
      <c r="AD45" s="87">
        <f t="shared" si="15"/>
        <v>-10000</v>
      </c>
      <c r="AE45" s="87">
        <f t="shared" si="8"/>
        <v>-30</v>
      </c>
      <c r="AF45" s="12">
        <f t="shared" si="9"/>
        <v>186</v>
      </c>
      <c r="AG45" s="11">
        <f t="shared" si="10"/>
        <v>-10000</v>
      </c>
      <c r="AH45" s="13">
        <f t="shared" si="11"/>
        <v>-10000</v>
      </c>
      <c r="AI45" s="7"/>
      <c r="AJ45" s="7"/>
      <c r="AK45" s="7"/>
      <c r="AL45" s="7"/>
      <c r="AM45" s="7"/>
      <c r="AN45" s="7"/>
      <c r="AO45" s="7"/>
      <c r="AP45" s="7"/>
      <c r="AQ45" s="7"/>
      <c r="AR45" s="7"/>
      <c r="AS45" s="7"/>
    </row>
    <row r="46" spans="1:45" ht="13.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6">
        <f t="shared" si="12"/>
        <v>43</v>
      </c>
      <c r="AB46" s="87">
        <f t="shared" si="13"/>
        <v>85</v>
      </c>
      <c r="AC46" s="41">
        <f t="shared" si="14"/>
        <v>189</v>
      </c>
      <c r="AD46" s="87">
        <f t="shared" si="15"/>
        <v>-10000</v>
      </c>
      <c r="AE46" s="87">
        <f t="shared" si="8"/>
        <v>-35</v>
      </c>
      <c r="AF46" s="12">
        <f t="shared" si="9"/>
        <v>189</v>
      </c>
      <c r="AG46" s="11">
        <f t="shared" si="10"/>
        <v>-10000</v>
      </c>
      <c r="AH46" s="13">
        <f t="shared" si="11"/>
        <v>-10000</v>
      </c>
      <c r="AI46" s="7"/>
      <c r="AJ46" s="7"/>
      <c r="AK46" s="7"/>
      <c r="AL46" s="7"/>
      <c r="AM46" s="7"/>
      <c r="AN46" s="7"/>
      <c r="AO46" s="7"/>
      <c r="AP46" s="7"/>
      <c r="AQ46" s="7"/>
      <c r="AR46" s="7"/>
      <c r="AS46" s="7"/>
    </row>
    <row r="47" spans="1:45" ht="13.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6">
        <f t="shared" si="12"/>
        <v>44</v>
      </c>
      <c r="AB47" s="87">
        <f t="shared" si="13"/>
        <v>80</v>
      </c>
      <c r="AC47" s="41">
        <f t="shared" si="14"/>
        <v>192</v>
      </c>
      <c r="AD47" s="87">
        <f t="shared" si="15"/>
        <v>-10000</v>
      </c>
      <c r="AE47" s="87">
        <f t="shared" si="8"/>
        <v>-40</v>
      </c>
      <c r="AF47" s="12">
        <f t="shared" si="9"/>
        <v>192</v>
      </c>
      <c r="AG47" s="11">
        <f t="shared" si="10"/>
        <v>-10000</v>
      </c>
      <c r="AH47" s="13">
        <f t="shared" si="11"/>
        <v>-10000</v>
      </c>
      <c r="AI47" s="7"/>
      <c r="AJ47" s="7"/>
      <c r="AK47" s="7"/>
      <c r="AL47" s="7"/>
      <c r="AM47" s="7"/>
      <c r="AN47" s="7"/>
      <c r="AO47" s="7"/>
      <c r="AP47" s="7"/>
      <c r="AQ47" s="7"/>
      <c r="AR47" s="7"/>
      <c r="AS47" s="7"/>
    </row>
    <row r="48" spans="1:45" ht="13.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6">
        <f t="shared" si="12"/>
        <v>45</v>
      </c>
      <c r="AB48" s="87">
        <f t="shared" si="13"/>
        <v>75</v>
      </c>
      <c r="AC48" s="41">
        <f t="shared" si="14"/>
        <v>195</v>
      </c>
      <c r="AD48" s="87">
        <f t="shared" si="15"/>
        <v>-10000</v>
      </c>
      <c r="AE48" s="87">
        <f t="shared" si="8"/>
        <v>-45</v>
      </c>
      <c r="AF48" s="12">
        <f t="shared" si="9"/>
        <v>195</v>
      </c>
      <c r="AG48" s="11">
        <f t="shared" si="10"/>
        <v>-10000</v>
      </c>
      <c r="AH48" s="13">
        <f t="shared" si="11"/>
        <v>-10000</v>
      </c>
      <c r="AI48" s="7"/>
      <c r="AJ48" s="7"/>
      <c r="AK48" s="7"/>
      <c r="AL48" s="7"/>
      <c r="AM48" s="7"/>
      <c r="AN48" s="7"/>
      <c r="AO48" s="7"/>
      <c r="AP48" s="7"/>
      <c r="AQ48" s="7"/>
      <c r="AR48" s="7"/>
      <c r="AS48" s="7"/>
    </row>
    <row r="49" spans="1:45" ht="13.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6">
        <f t="shared" si="12"/>
        <v>46</v>
      </c>
      <c r="AB49" s="87">
        <f t="shared" si="13"/>
        <v>70</v>
      </c>
      <c r="AC49" s="41">
        <f t="shared" si="14"/>
        <v>198</v>
      </c>
      <c r="AD49" s="87">
        <f t="shared" si="15"/>
        <v>-10000</v>
      </c>
      <c r="AE49" s="87">
        <f t="shared" si="8"/>
        <v>-50</v>
      </c>
      <c r="AF49" s="12">
        <f t="shared" si="9"/>
        <v>198</v>
      </c>
      <c r="AG49" s="11">
        <f t="shared" si="10"/>
        <v>-10000</v>
      </c>
      <c r="AH49" s="13">
        <f t="shared" si="11"/>
        <v>-10000</v>
      </c>
      <c r="AI49" s="7"/>
      <c r="AJ49" s="7"/>
      <c r="AK49" s="7"/>
      <c r="AL49" s="7"/>
      <c r="AM49" s="7"/>
      <c r="AN49" s="7"/>
      <c r="AO49" s="7"/>
      <c r="AP49" s="7"/>
      <c r="AQ49" s="7"/>
      <c r="AR49" s="7"/>
      <c r="AS49" s="7"/>
    </row>
    <row r="50" spans="1:45" ht="13.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6">
        <f t="shared" si="12"/>
        <v>47</v>
      </c>
      <c r="AB50" s="87">
        <f t="shared" si="13"/>
        <v>65</v>
      </c>
      <c r="AC50" s="41">
        <f t="shared" si="14"/>
        <v>201</v>
      </c>
      <c r="AD50" s="87">
        <f t="shared" si="15"/>
        <v>-10000</v>
      </c>
      <c r="AE50" s="87">
        <f t="shared" si="8"/>
        <v>-55</v>
      </c>
      <c r="AF50" s="12">
        <f t="shared" si="9"/>
        <v>201</v>
      </c>
      <c r="AG50" s="11">
        <f t="shared" si="10"/>
        <v>-10000</v>
      </c>
      <c r="AH50" s="13">
        <f t="shared" si="11"/>
        <v>-10000</v>
      </c>
      <c r="AI50" s="7"/>
      <c r="AJ50" s="7"/>
      <c r="AK50" s="7"/>
      <c r="AL50" s="7"/>
      <c r="AM50" s="7"/>
      <c r="AN50" s="7"/>
      <c r="AO50" s="7"/>
      <c r="AP50" s="7"/>
      <c r="AQ50" s="7"/>
      <c r="AR50" s="7"/>
      <c r="AS50" s="7"/>
    </row>
    <row r="51" spans="1:45" ht="13.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6">
        <f t="shared" si="12"/>
        <v>48</v>
      </c>
      <c r="AB51" s="87">
        <f t="shared" si="13"/>
        <v>60</v>
      </c>
      <c r="AC51" s="41">
        <f t="shared" si="14"/>
        <v>204</v>
      </c>
      <c r="AD51" s="87">
        <f t="shared" si="15"/>
        <v>-10000</v>
      </c>
      <c r="AE51" s="87">
        <f t="shared" si="8"/>
        <v>-60</v>
      </c>
      <c r="AF51" s="12">
        <f t="shared" si="9"/>
        <v>204</v>
      </c>
      <c r="AG51" s="11">
        <f t="shared" si="10"/>
        <v>-10000</v>
      </c>
      <c r="AH51" s="13">
        <f t="shared" si="11"/>
        <v>-10000</v>
      </c>
      <c r="AI51" s="7"/>
      <c r="AJ51" s="7"/>
      <c r="AK51" s="7"/>
      <c r="AL51" s="7"/>
      <c r="AM51" s="7"/>
      <c r="AN51" s="7"/>
      <c r="AO51" s="7"/>
      <c r="AP51" s="7"/>
      <c r="AQ51" s="7"/>
      <c r="AR51" s="7"/>
      <c r="AS51" s="7"/>
    </row>
    <row r="52" spans="1:45" ht="13.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6">
        <f t="shared" si="12"/>
        <v>49</v>
      </c>
      <c r="AB52" s="87">
        <f t="shared" si="13"/>
        <v>55</v>
      </c>
      <c r="AC52" s="41">
        <f t="shared" si="14"/>
        <v>207</v>
      </c>
      <c r="AD52" s="87">
        <f t="shared" si="15"/>
        <v>-10000</v>
      </c>
      <c r="AE52" s="87">
        <f t="shared" si="8"/>
        <v>-65</v>
      </c>
      <c r="AF52" s="12">
        <f t="shared" si="9"/>
        <v>207</v>
      </c>
      <c r="AG52" s="11">
        <f t="shared" si="10"/>
        <v>-10000</v>
      </c>
      <c r="AH52" s="13">
        <f t="shared" si="11"/>
        <v>-10000</v>
      </c>
      <c r="AI52" s="7"/>
      <c r="AJ52" s="7"/>
      <c r="AK52" s="7"/>
      <c r="AL52" s="7"/>
      <c r="AM52" s="7"/>
      <c r="AN52" s="7"/>
      <c r="AO52" s="7"/>
      <c r="AP52" s="7"/>
      <c r="AQ52" s="7"/>
      <c r="AR52" s="7"/>
      <c r="AS52" s="7"/>
    </row>
    <row r="53" spans="1:45" ht="13.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6">
        <f t="shared" si="12"/>
        <v>50</v>
      </c>
      <c r="AB53" s="87">
        <f t="shared" si="13"/>
        <v>50</v>
      </c>
      <c r="AC53" s="41">
        <f t="shared" si="14"/>
        <v>210</v>
      </c>
      <c r="AD53" s="87">
        <f t="shared" si="15"/>
        <v>-10000</v>
      </c>
      <c r="AE53" s="87">
        <f t="shared" si="8"/>
        <v>-70</v>
      </c>
      <c r="AF53" s="12">
        <f t="shared" si="9"/>
        <v>210</v>
      </c>
      <c r="AG53" s="11">
        <f t="shared" si="10"/>
        <v>-10000</v>
      </c>
      <c r="AH53" s="13">
        <f t="shared" si="11"/>
        <v>-10000</v>
      </c>
      <c r="AI53" s="7"/>
      <c r="AJ53" s="7"/>
      <c r="AK53" s="7"/>
      <c r="AL53" s="7"/>
      <c r="AM53" s="7"/>
      <c r="AN53" s="7"/>
      <c r="AO53" s="7"/>
      <c r="AP53" s="7"/>
      <c r="AQ53" s="7"/>
      <c r="AR53" s="7"/>
      <c r="AS53" s="7"/>
    </row>
    <row r="54" spans="1:45" ht="13.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6">
        <f t="shared" si="12"/>
        <v>51</v>
      </c>
      <c r="AB54" s="87">
        <f t="shared" si="13"/>
        <v>45</v>
      </c>
      <c r="AC54" s="41">
        <f t="shared" si="14"/>
        <v>213</v>
      </c>
      <c r="AD54" s="87">
        <f t="shared" si="15"/>
        <v>-10000</v>
      </c>
      <c r="AE54" s="87">
        <f t="shared" si="8"/>
        <v>-75</v>
      </c>
      <c r="AF54" s="12">
        <f t="shared" si="9"/>
        <v>213</v>
      </c>
      <c r="AG54" s="11">
        <f t="shared" si="10"/>
        <v>-10000</v>
      </c>
      <c r="AH54" s="13">
        <f t="shared" si="11"/>
        <v>-10000</v>
      </c>
      <c r="AI54" s="7"/>
      <c r="AJ54" s="7"/>
      <c r="AK54" s="7"/>
      <c r="AL54" s="7"/>
      <c r="AM54" s="7"/>
      <c r="AN54" s="7"/>
      <c r="AO54" s="7"/>
      <c r="AP54" s="7"/>
      <c r="AQ54" s="7"/>
      <c r="AR54" s="7"/>
      <c r="AS54" s="7"/>
    </row>
    <row r="55" spans="1:45" ht="13.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6">
        <f t="shared" si="12"/>
        <v>52</v>
      </c>
      <c r="AB55" s="87">
        <f t="shared" si="13"/>
        <v>40</v>
      </c>
      <c r="AC55" s="41">
        <f t="shared" si="14"/>
        <v>216</v>
      </c>
      <c r="AD55" s="87">
        <f t="shared" si="15"/>
        <v>-10000</v>
      </c>
      <c r="AE55" s="87">
        <f t="shared" si="8"/>
        <v>-80</v>
      </c>
      <c r="AF55" s="12">
        <f t="shared" si="9"/>
        <v>216</v>
      </c>
      <c r="AG55" s="11">
        <f t="shared" si="10"/>
        <v>-10000</v>
      </c>
      <c r="AH55" s="13">
        <f t="shared" si="11"/>
        <v>-10000</v>
      </c>
      <c r="AI55" s="7"/>
      <c r="AJ55" s="7"/>
      <c r="AK55" s="7"/>
      <c r="AL55" s="7"/>
      <c r="AM55" s="7"/>
      <c r="AN55" s="7"/>
      <c r="AO55" s="7"/>
      <c r="AP55" s="7"/>
      <c r="AQ55" s="7"/>
      <c r="AR55" s="7"/>
      <c r="AS55" s="7"/>
    </row>
    <row r="56" spans="1:45" ht="13.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6">
        <f t="shared" si="12"/>
        <v>53</v>
      </c>
      <c r="AB56" s="87">
        <f t="shared" si="13"/>
        <v>35</v>
      </c>
      <c r="AC56" s="41">
        <f t="shared" si="14"/>
        <v>219</v>
      </c>
      <c r="AD56" s="87">
        <f t="shared" si="15"/>
        <v>-10000</v>
      </c>
      <c r="AE56" s="87">
        <f t="shared" si="8"/>
        <v>-85</v>
      </c>
      <c r="AF56" s="12">
        <f t="shared" si="9"/>
        <v>219</v>
      </c>
      <c r="AG56" s="11">
        <f t="shared" si="10"/>
        <v>-10000</v>
      </c>
      <c r="AH56" s="13">
        <f t="shared" si="11"/>
        <v>-10000</v>
      </c>
      <c r="AI56" s="7"/>
      <c r="AJ56" s="7"/>
      <c r="AK56" s="7"/>
      <c r="AL56" s="7"/>
      <c r="AM56" s="7"/>
      <c r="AN56" s="7"/>
      <c r="AO56" s="7"/>
      <c r="AP56" s="7"/>
      <c r="AQ56" s="7"/>
      <c r="AR56" s="7"/>
      <c r="AS56" s="7"/>
    </row>
    <row r="57" spans="1:45" ht="13.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6">
        <f t="shared" si="12"/>
        <v>54</v>
      </c>
      <c r="AB57" s="87">
        <f t="shared" si="13"/>
        <v>30</v>
      </c>
      <c r="AC57" s="41">
        <f t="shared" si="14"/>
        <v>222</v>
      </c>
      <c r="AD57" s="87">
        <f t="shared" si="15"/>
        <v>-10000</v>
      </c>
      <c r="AE57" s="87">
        <f t="shared" si="8"/>
        <v>-90</v>
      </c>
      <c r="AF57" s="12">
        <f t="shared" si="9"/>
        <v>222</v>
      </c>
      <c r="AG57" s="11">
        <f t="shared" si="10"/>
        <v>-10000</v>
      </c>
      <c r="AH57" s="13">
        <f t="shared" si="11"/>
        <v>-10000</v>
      </c>
      <c r="AI57" s="7"/>
      <c r="AJ57" s="7"/>
      <c r="AK57" s="7"/>
      <c r="AL57" s="7"/>
      <c r="AM57" s="7"/>
      <c r="AN57" s="7"/>
      <c r="AO57" s="7"/>
      <c r="AP57" s="7"/>
      <c r="AQ57" s="7"/>
      <c r="AR57" s="7"/>
      <c r="AS57" s="7"/>
    </row>
    <row r="58" spans="1:45" ht="13.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6">
        <f t="shared" si="12"/>
        <v>55</v>
      </c>
      <c r="AB58" s="87">
        <f t="shared" si="13"/>
        <v>25</v>
      </c>
      <c r="AC58" s="41">
        <f t="shared" si="14"/>
        <v>225</v>
      </c>
      <c r="AD58" s="87">
        <f t="shared" si="15"/>
        <v>-10000</v>
      </c>
      <c r="AE58" s="87">
        <f t="shared" si="8"/>
        <v>-95</v>
      </c>
      <c r="AF58" s="12">
        <f t="shared" si="9"/>
        <v>225</v>
      </c>
      <c r="AG58" s="11">
        <f t="shared" si="10"/>
        <v>-10000</v>
      </c>
      <c r="AH58" s="13">
        <f t="shared" si="11"/>
        <v>-10000</v>
      </c>
      <c r="AI58" s="7"/>
      <c r="AJ58" s="7"/>
      <c r="AK58" s="7"/>
      <c r="AL58" s="7"/>
      <c r="AM58" s="7"/>
      <c r="AN58" s="7"/>
      <c r="AO58" s="7"/>
      <c r="AP58" s="7"/>
      <c r="AQ58" s="7"/>
      <c r="AR58" s="7"/>
      <c r="AS58" s="7"/>
    </row>
    <row r="59" spans="1:45" ht="13.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6">
        <f t="shared" si="12"/>
        <v>56</v>
      </c>
      <c r="AB59" s="87">
        <f t="shared" si="13"/>
        <v>20</v>
      </c>
      <c r="AC59" s="41">
        <f t="shared" si="14"/>
        <v>228</v>
      </c>
      <c r="AD59" s="87">
        <f t="shared" si="15"/>
        <v>-10000</v>
      </c>
      <c r="AE59" s="87">
        <f t="shared" si="8"/>
        <v>-100</v>
      </c>
      <c r="AF59" s="12">
        <f t="shared" si="9"/>
        <v>228</v>
      </c>
      <c r="AG59" s="11">
        <f t="shared" si="10"/>
        <v>-10000</v>
      </c>
      <c r="AH59" s="13">
        <f t="shared" si="11"/>
        <v>-10000</v>
      </c>
      <c r="AI59" s="7"/>
      <c r="AJ59" s="7"/>
      <c r="AK59" s="7"/>
      <c r="AL59" s="7"/>
      <c r="AM59" s="7"/>
      <c r="AN59" s="7"/>
      <c r="AO59" s="7"/>
      <c r="AP59" s="7"/>
      <c r="AQ59" s="7"/>
      <c r="AR59" s="7"/>
      <c r="AS59" s="7"/>
    </row>
    <row r="60" spans="1:45" ht="13.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6">
        <f t="shared" si="12"/>
        <v>57</v>
      </c>
      <c r="AB60" s="87">
        <f t="shared" si="13"/>
        <v>15</v>
      </c>
      <c r="AC60" s="41">
        <f t="shared" si="14"/>
        <v>231</v>
      </c>
      <c r="AD60" s="87">
        <f t="shared" si="15"/>
        <v>-10000</v>
      </c>
      <c r="AE60" s="87">
        <f t="shared" si="8"/>
        <v>-105</v>
      </c>
      <c r="AF60" s="12">
        <f t="shared" si="9"/>
        <v>231</v>
      </c>
      <c r="AG60" s="11">
        <f t="shared" si="10"/>
        <v>-10000</v>
      </c>
      <c r="AH60" s="13">
        <f t="shared" si="11"/>
        <v>-10000</v>
      </c>
      <c r="AI60" s="7"/>
      <c r="AJ60" s="7"/>
      <c r="AK60" s="7"/>
      <c r="AL60" s="7"/>
      <c r="AM60" s="7"/>
      <c r="AN60" s="7"/>
      <c r="AO60" s="7"/>
      <c r="AP60" s="7"/>
      <c r="AQ60" s="7"/>
      <c r="AR60" s="7"/>
      <c r="AS60" s="7"/>
    </row>
    <row r="61" spans="1:45" ht="13.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6">
        <f t="shared" si="12"/>
        <v>58</v>
      </c>
      <c r="AB61" s="87">
        <f t="shared" si="13"/>
        <v>10</v>
      </c>
      <c r="AC61" s="41">
        <f t="shared" si="14"/>
        <v>234</v>
      </c>
      <c r="AD61" s="87">
        <f t="shared" si="15"/>
        <v>-10000</v>
      </c>
      <c r="AE61" s="87">
        <f t="shared" si="8"/>
        <v>-110</v>
      </c>
      <c r="AF61" s="12">
        <f t="shared" si="9"/>
        <v>234</v>
      </c>
      <c r="AG61" s="11">
        <f t="shared" si="10"/>
        <v>-10000</v>
      </c>
      <c r="AH61" s="13">
        <f t="shared" si="11"/>
        <v>-10000</v>
      </c>
      <c r="AI61" s="7"/>
      <c r="AJ61" s="7"/>
      <c r="AK61" s="7"/>
      <c r="AL61" s="7"/>
      <c r="AM61" s="7"/>
      <c r="AN61" s="7"/>
      <c r="AO61" s="7"/>
      <c r="AP61" s="7"/>
      <c r="AQ61" s="7"/>
      <c r="AR61" s="7"/>
      <c r="AS61" s="7"/>
    </row>
    <row r="62" spans="1:45" ht="13.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6">
        <f t="shared" si="12"/>
        <v>59</v>
      </c>
      <c r="AB62" s="87">
        <f t="shared" si="13"/>
        <v>5</v>
      </c>
      <c r="AC62" s="41">
        <f t="shared" si="14"/>
        <v>237</v>
      </c>
      <c r="AD62" s="87">
        <f t="shared" si="15"/>
        <v>-10000</v>
      </c>
      <c r="AE62" s="87">
        <f t="shared" si="8"/>
        <v>-115</v>
      </c>
      <c r="AF62" s="12">
        <f t="shared" si="9"/>
        <v>237</v>
      </c>
      <c r="AG62" s="11">
        <f t="shared" si="10"/>
        <v>-10000</v>
      </c>
      <c r="AH62" s="13">
        <f t="shared" si="11"/>
        <v>-10000</v>
      </c>
      <c r="AI62" s="7"/>
      <c r="AJ62" s="7"/>
      <c r="AK62" s="7"/>
      <c r="AL62" s="7"/>
      <c r="AM62" s="7"/>
      <c r="AN62" s="7"/>
      <c r="AO62" s="7"/>
      <c r="AP62" s="7"/>
      <c r="AQ62" s="7"/>
      <c r="AR62" s="7"/>
      <c r="AS62" s="7"/>
    </row>
    <row r="63" spans="1:45" ht="13.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6">
        <f t="shared" si="12"/>
        <v>60</v>
      </c>
      <c r="AB63" s="87">
        <f t="shared" si="13"/>
        <v>0</v>
      </c>
      <c r="AC63" s="41">
        <f t="shared" si="14"/>
        <v>240</v>
      </c>
      <c r="AD63" s="87">
        <f t="shared" si="15"/>
        <v>-10000</v>
      </c>
      <c r="AE63" s="87">
        <f t="shared" si="8"/>
        <v>-120</v>
      </c>
      <c r="AF63" s="12">
        <f t="shared" si="9"/>
        <v>240</v>
      </c>
      <c r="AG63" s="11">
        <f t="shared" si="10"/>
        <v>-10000</v>
      </c>
      <c r="AH63" s="13">
        <f t="shared" si="11"/>
        <v>-10000</v>
      </c>
      <c r="AI63" s="7"/>
      <c r="AJ63" s="7"/>
      <c r="AK63" s="7"/>
      <c r="AL63" s="7"/>
      <c r="AM63" s="7"/>
      <c r="AN63" s="7"/>
      <c r="AO63" s="7"/>
      <c r="AP63" s="7"/>
      <c r="AQ63" s="7"/>
      <c r="AR63" s="7"/>
      <c r="AS63" s="7"/>
    </row>
    <row r="64" spans="1:45" ht="13.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6">
        <f t="shared" si="12"/>
        <v>61</v>
      </c>
      <c r="AB64" s="87">
        <f t="shared" si="13"/>
        <v>-5</v>
      </c>
      <c r="AC64" s="41">
        <f t="shared" si="14"/>
        <v>243</v>
      </c>
      <c r="AD64" s="87">
        <f t="shared" si="15"/>
        <v>-10000</v>
      </c>
      <c r="AE64" s="87">
        <f t="shared" si="8"/>
        <v>-125</v>
      </c>
      <c r="AF64" s="12">
        <f t="shared" si="9"/>
        <v>243</v>
      </c>
      <c r="AG64" s="11">
        <f t="shared" si="10"/>
        <v>-10000</v>
      </c>
      <c r="AH64" s="13">
        <f t="shared" si="11"/>
        <v>-10000</v>
      </c>
      <c r="AI64" s="7"/>
      <c r="AJ64" s="7"/>
      <c r="AK64" s="7"/>
      <c r="AL64" s="7"/>
      <c r="AM64" s="7"/>
      <c r="AN64" s="7"/>
      <c r="AO64" s="7"/>
      <c r="AP64" s="7"/>
      <c r="AQ64" s="7"/>
      <c r="AR64" s="7"/>
      <c r="AS64" s="7"/>
    </row>
    <row r="65" spans="1:45" ht="13.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6">
        <f t="shared" si="12"/>
        <v>62</v>
      </c>
      <c r="AB65" s="87">
        <f t="shared" si="13"/>
        <v>-10</v>
      </c>
      <c r="AC65" s="41">
        <f t="shared" si="14"/>
        <v>246</v>
      </c>
      <c r="AD65" s="87">
        <f t="shared" si="15"/>
        <v>-10000</v>
      </c>
      <c r="AE65" s="87">
        <f t="shared" si="8"/>
        <v>-130</v>
      </c>
      <c r="AF65" s="12">
        <f t="shared" si="9"/>
        <v>246</v>
      </c>
      <c r="AG65" s="11">
        <f t="shared" si="10"/>
        <v>-10000</v>
      </c>
      <c r="AH65" s="13">
        <f t="shared" si="11"/>
        <v>-10000</v>
      </c>
      <c r="AI65" s="7"/>
      <c r="AJ65" s="7"/>
      <c r="AK65" s="7"/>
      <c r="AL65" s="7"/>
      <c r="AM65" s="7"/>
      <c r="AN65" s="7"/>
      <c r="AO65" s="7"/>
      <c r="AP65" s="7"/>
      <c r="AQ65" s="7"/>
      <c r="AR65" s="7"/>
      <c r="AS65" s="7"/>
    </row>
    <row r="66" spans="1:45" ht="13.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6">
        <f t="shared" si="12"/>
        <v>63</v>
      </c>
      <c r="AB66" s="87">
        <f t="shared" si="13"/>
        <v>-15</v>
      </c>
      <c r="AC66" s="41">
        <f t="shared" si="14"/>
        <v>249</v>
      </c>
      <c r="AD66" s="87">
        <f t="shared" si="15"/>
        <v>-10000</v>
      </c>
      <c r="AE66" s="87">
        <f t="shared" si="8"/>
        <v>-135</v>
      </c>
      <c r="AF66" s="12">
        <f t="shared" si="9"/>
        <v>249</v>
      </c>
      <c r="AG66" s="11">
        <f t="shared" si="10"/>
        <v>-10000</v>
      </c>
      <c r="AH66" s="13">
        <f t="shared" si="11"/>
        <v>-10000</v>
      </c>
      <c r="AI66" s="7"/>
      <c r="AJ66" s="7"/>
      <c r="AK66" s="7"/>
      <c r="AL66" s="7"/>
      <c r="AM66" s="7"/>
      <c r="AN66" s="7"/>
      <c r="AO66" s="7"/>
      <c r="AP66" s="7"/>
      <c r="AQ66" s="7"/>
      <c r="AR66" s="7"/>
      <c r="AS66" s="7"/>
    </row>
    <row r="67" spans="1:45" ht="13.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6">
        <f t="shared" si="12"/>
        <v>64</v>
      </c>
      <c r="AB67" s="87">
        <f t="shared" si="13"/>
        <v>-20</v>
      </c>
      <c r="AC67" s="41">
        <f t="shared" si="14"/>
        <v>252</v>
      </c>
      <c r="AD67" s="87">
        <f t="shared" si="15"/>
        <v>-10000</v>
      </c>
      <c r="AE67" s="87">
        <f aca="true" t="shared" si="16" ref="AE67:AE102">$AL$3-5*$AA67</f>
        <v>-140</v>
      </c>
      <c r="AF67" s="12">
        <f aca="true" t="shared" si="17" ref="AF67:AF102">$AL$4+3*$AA67</f>
        <v>252</v>
      </c>
      <c r="AG67" s="11">
        <f aca="true" t="shared" si="18" ref="AG67:AG102">IF($AE67&gt;=$C$10,$C$10,-10000)</f>
        <v>-10000</v>
      </c>
      <c r="AH67" s="13">
        <f aca="true" t="shared" si="19" ref="AH67:AH102">IF($AE67&gt;=$C$10,$C$10+C$7,-10000)</f>
        <v>-10000</v>
      </c>
      <c r="AI67" s="7"/>
      <c r="AJ67" s="7"/>
      <c r="AK67" s="7"/>
      <c r="AL67" s="7"/>
      <c r="AM67" s="7"/>
      <c r="AN67" s="7"/>
      <c r="AO67" s="7"/>
      <c r="AP67" s="7"/>
      <c r="AQ67" s="7"/>
      <c r="AR67" s="7"/>
      <c r="AS67" s="7"/>
    </row>
    <row r="68" spans="1:45" ht="13.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6">
        <f aca="true" t="shared" si="20" ref="AA68:AA102">AA67+1</f>
        <v>65</v>
      </c>
      <c r="AB68" s="87">
        <f aca="true" t="shared" si="21" ref="AB68:AB99">300-5*AA68</f>
        <v>-25</v>
      </c>
      <c r="AC68" s="41">
        <f aca="true" t="shared" si="22" ref="AC68:AC102">60+3*AA68</f>
        <v>255</v>
      </c>
      <c r="AD68" s="87">
        <f aca="true" t="shared" si="23" ref="AD68:AD102">IF(AB68&gt;=150,150,-10000)</f>
        <v>-10000</v>
      </c>
      <c r="AE68" s="87">
        <f t="shared" si="16"/>
        <v>-145</v>
      </c>
      <c r="AF68" s="12">
        <f t="shared" si="17"/>
        <v>255</v>
      </c>
      <c r="AG68" s="11">
        <f t="shared" si="18"/>
        <v>-10000</v>
      </c>
      <c r="AH68" s="13">
        <f t="shared" si="19"/>
        <v>-10000</v>
      </c>
      <c r="AI68" s="7"/>
      <c r="AJ68" s="7"/>
      <c r="AK68" s="7"/>
      <c r="AL68" s="7"/>
      <c r="AM68" s="7"/>
      <c r="AN68" s="7"/>
      <c r="AO68" s="7"/>
      <c r="AP68" s="7"/>
      <c r="AQ68" s="7"/>
      <c r="AR68" s="7"/>
      <c r="AS68" s="7"/>
    </row>
    <row r="69" spans="1:45" ht="13.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6">
        <f t="shared" si="20"/>
        <v>66</v>
      </c>
      <c r="AB69" s="87">
        <f t="shared" si="21"/>
        <v>-30</v>
      </c>
      <c r="AC69" s="41">
        <f t="shared" si="22"/>
        <v>258</v>
      </c>
      <c r="AD69" s="87">
        <f t="shared" si="23"/>
        <v>-10000</v>
      </c>
      <c r="AE69" s="87">
        <f t="shared" si="16"/>
        <v>-150</v>
      </c>
      <c r="AF69" s="12">
        <f t="shared" si="17"/>
        <v>258</v>
      </c>
      <c r="AG69" s="11">
        <f t="shared" si="18"/>
        <v>-10000</v>
      </c>
      <c r="AH69" s="13">
        <f t="shared" si="19"/>
        <v>-10000</v>
      </c>
      <c r="AI69" s="7"/>
      <c r="AJ69" s="7"/>
      <c r="AK69" s="7"/>
      <c r="AL69" s="7"/>
      <c r="AM69" s="7"/>
      <c r="AN69" s="7"/>
      <c r="AO69" s="7"/>
      <c r="AP69" s="7"/>
      <c r="AQ69" s="7"/>
      <c r="AR69" s="7"/>
      <c r="AS69" s="7"/>
    </row>
    <row r="70" spans="1:45" ht="13.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6">
        <f t="shared" si="20"/>
        <v>67</v>
      </c>
      <c r="AB70" s="87">
        <f t="shared" si="21"/>
        <v>-35</v>
      </c>
      <c r="AC70" s="41">
        <f t="shared" si="22"/>
        <v>261</v>
      </c>
      <c r="AD70" s="87">
        <f t="shared" si="23"/>
        <v>-10000</v>
      </c>
      <c r="AE70" s="87">
        <f t="shared" si="16"/>
        <v>-155</v>
      </c>
      <c r="AF70" s="12">
        <f t="shared" si="17"/>
        <v>261</v>
      </c>
      <c r="AG70" s="11">
        <f t="shared" si="18"/>
        <v>-10000</v>
      </c>
      <c r="AH70" s="13">
        <f t="shared" si="19"/>
        <v>-10000</v>
      </c>
      <c r="AI70" s="7"/>
      <c r="AJ70" s="7"/>
      <c r="AK70" s="7"/>
      <c r="AL70" s="7"/>
      <c r="AM70" s="7"/>
      <c r="AN70" s="7"/>
      <c r="AO70" s="7"/>
      <c r="AP70" s="7"/>
      <c r="AQ70" s="7"/>
      <c r="AR70" s="7"/>
      <c r="AS70" s="7"/>
    </row>
    <row r="71" spans="1:45" ht="13.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6">
        <f t="shared" si="20"/>
        <v>68</v>
      </c>
      <c r="AB71" s="87">
        <f t="shared" si="21"/>
        <v>-40</v>
      </c>
      <c r="AC71" s="41">
        <f t="shared" si="22"/>
        <v>264</v>
      </c>
      <c r="AD71" s="87">
        <f t="shared" si="23"/>
        <v>-10000</v>
      </c>
      <c r="AE71" s="87">
        <f t="shared" si="16"/>
        <v>-160</v>
      </c>
      <c r="AF71" s="12">
        <f t="shared" si="17"/>
        <v>264</v>
      </c>
      <c r="AG71" s="11">
        <f t="shared" si="18"/>
        <v>-10000</v>
      </c>
      <c r="AH71" s="13">
        <f t="shared" si="19"/>
        <v>-10000</v>
      </c>
      <c r="AI71" s="7"/>
      <c r="AJ71" s="7"/>
      <c r="AK71" s="7"/>
      <c r="AL71" s="7"/>
      <c r="AM71" s="7"/>
      <c r="AN71" s="7"/>
      <c r="AO71" s="7"/>
      <c r="AP71" s="7"/>
      <c r="AQ71" s="7"/>
      <c r="AR71" s="7"/>
      <c r="AS71" s="7"/>
    </row>
    <row r="72" spans="1:45" ht="13.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6">
        <f t="shared" si="20"/>
        <v>69</v>
      </c>
      <c r="AB72" s="87">
        <f t="shared" si="21"/>
        <v>-45</v>
      </c>
      <c r="AC72" s="41">
        <f t="shared" si="22"/>
        <v>267</v>
      </c>
      <c r="AD72" s="87">
        <f t="shared" si="23"/>
        <v>-10000</v>
      </c>
      <c r="AE72" s="87">
        <f t="shared" si="16"/>
        <v>-165</v>
      </c>
      <c r="AF72" s="12">
        <f t="shared" si="17"/>
        <v>267</v>
      </c>
      <c r="AG72" s="11">
        <f t="shared" si="18"/>
        <v>-10000</v>
      </c>
      <c r="AH72" s="13">
        <f t="shared" si="19"/>
        <v>-10000</v>
      </c>
      <c r="AI72" s="7"/>
      <c r="AJ72" s="7"/>
      <c r="AK72" s="7"/>
      <c r="AL72" s="7"/>
      <c r="AM72" s="7"/>
      <c r="AN72" s="7"/>
      <c r="AO72" s="7"/>
      <c r="AP72" s="7"/>
      <c r="AQ72" s="7"/>
      <c r="AR72" s="7"/>
      <c r="AS72" s="7"/>
    </row>
    <row r="73" spans="1:45" ht="13.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6">
        <f t="shared" si="20"/>
        <v>70</v>
      </c>
      <c r="AB73" s="87">
        <f t="shared" si="21"/>
        <v>-50</v>
      </c>
      <c r="AC73" s="41">
        <f t="shared" si="22"/>
        <v>270</v>
      </c>
      <c r="AD73" s="87">
        <f t="shared" si="23"/>
        <v>-10000</v>
      </c>
      <c r="AE73" s="87">
        <f t="shared" si="16"/>
        <v>-170</v>
      </c>
      <c r="AF73" s="12">
        <f t="shared" si="17"/>
        <v>270</v>
      </c>
      <c r="AG73" s="11">
        <f t="shared" si="18"/>
        <v>-10000</v>
      </c>
      <c r="AH73" s="13">
        <f t="shared" si="19"/>
        <v>-10000</v>
      </c>
      <c r="AI73" s="7"/>
      <c r="AJ73" s="7"/>
      <c r="AK73" s="7"/>
      <c r="AL73" s="7"/>
      <c r="AM73" s="7"/>
      <c r="AN73" s="7"/>
      <c r="AO73" s="7"/>
      <c r="AP73" s="7"/>
      <c r="AQ73" s="7"/>
      <c r="AR73" s="7"/>
      <c r="AS73" s="7"/>
    </row>
    <row r="74" spans="1:45" ht="13.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6">
        <f t="shared" si="20"/>
        <v>71</v>
      </c>
      <c r="AB74" s="87">
        <f t="shared" si="21"/>
        <v>-55</v>
      </c>
      <c r="AC74" s="41">
        <f t="shared" si="22"/>
        <v>273</v>
      </c>
      <c r="AD74" s="87">
        <f t="shared" si="23"/>
        <v>-10000</v>
      </c>
      <c r="AE74" s="87">
        <f t="shared" si="16"/>
        <v>-175</v>
      </c>
      <c r="AF74" s="12">
        <f t="shared" si="17"/>
        <v>273</v>
      </c>
      <c r="AG74" s="11">
        <f t="shared" si="18"/>
        <v>-10000</v>
      </c>
      <c r="AH74" s="13">
        <f t="shared" si="19"/>
        <v>-10000</v>
      </c>
      <c r="AI74" s="7"/>
      <c r="AJ74" s="7"/>
      <c r="AK74" s="7"/>
      <c r="AL74" s="7"/>
      <c r="AM74" s="7"/>
      <c r="AN74" s="7"/>
      <c r="AO74" s="7"/>
      <c r="AP74" s="7"/>
      <c r="AQ74" s="7"/>
      <c r="AR74" s="7"/>
      <c r="AS74" s="7"/>
    </row>
    <row r="75" spans="1:45" ht="13.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6">
        <f t="shared" si="20"/>
        <v>72</v>
      </c>
      <c r="AB75" s="87">
        <f t="shared" si="21"/>
        <v>-60</v>
      </c>
      <c r="AC75" s="41">
        <f t="shared" si="22"/>
        <v>276</v>
      </c>
      <c r="AD75" s="87">
        <f t="shared" si="23"/>
        <v>-10000</v>
      </c>
      <c r="AE75" s="87">
        <f t="shared" si="16"/>
        <v>-180</v>
      </c>
      <c r="AF75" s="12">
        <f t="shared" si="17"/>
        <v>276</v>
      </c>
      <c r="AG75" s="11">
        <f t="shared" si="18"/>
        <v>-10000</v>
      </c>
      <c r="AH75" s="13">
        <f t="shared" si="19"/>
        <v>-10000</v>
      </c>
      <c r="AI75" s="7"/>
      <c r="AJ75" s="7"/>
      <c r="AK75" s="7"/>
      <c r="AL75" s="7"/>
      <c r="AM75" s="7"/>
      <c r="AN75" s="7"/>
      <c r="AO75" s="7"/>
      <c r="AP75" s="7"/>
      <c r="AQ75" s="7"/>
      <c r="AR75" s="7"/>
      <c r="AS75" s="7"/>
    </row>
    <row r="76" spans="1:45" ht="13.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6">
        <f t="shared" si="20"/>
        <v>73</v>
      </c>
      <c r="AB76" s="87">
        <f t="shared" si="21"/>
        <v>-65</v>
      </c>
      <c r="AC76" s="41">
        <f t="shared" si="22"/>
        <v>279</v>
      </c>
      <c r="AD76" s="87">
        <f t="shared" si="23"/>
        <v>-10000</v>
      </c>
      <c r="AE76" s="87">
        <f t="shared" si="16"/>
        <v>-185</v>
      </c>
      <c r="AF76" s="12">
        <f t="shared" si="17"/>
        <v>279</v>
      </c>
      <c r="AG76" s="11">
        <f t="shared" si="18"/>
        <v>-10000</v>
      </c>
      <c r="AH76" s="13">
        <f t="shared" si="19"/>
        <v>-10000</v>
      </c>
      <c r="AI76" s="7"/>
      <c r="AJ76" s="7"/>
      <c r="AK76" s="7"/>
      <c r="AL76" s="7"/>
      <c r="AM76" s="7"/>
      <c r="AN76" s="7"/>
      <c r="AO76" s="7"/>
      <c r="AP76" s="7"/>
      <c r="AQ76" s="7"/>
      <c r="AR76" s="7"/>
      <c r="AS76" s="7"/>
    </row>
    <row r="77" spans="1:45" ht="13.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6">
        <f t="shared" si="20"/>
        <v>74</v>
      </c>
      <c r="AB77" s="87">
        <f t="shared" si="21"/>
        <v>-70</v>
      </c>
      <c r="AC77" s="41">
        <f t="shared" si="22"/>
        <v>282</v>
      </c>
      <c r="AD77" s="87">
        <f t="shared" si="23"/>
        <v>-10000</v>
      </c>
      <c r="AE77" s="87">
        <f t="shared" si="16"/>
        <v>-190</v>
      </c>
      <c r="AF77" s="12">
        <f t="shared" si="17"/>
        <v>282</v>
      </c>
      <c r="AG77" s="11">
        <f t="shared" si="18"/>
        <v>-10000</v>
      </c>
      <c r="AH77" s="13">
        <f t="shared" si="19"/>
        <v>-10000</v>
      </c>
      <c r="AI77" s="7"/>
      <c r="AJ77" s="7"/>
      <c r="AK77" s="7"/>
      <c r="AL77" s="7"/>
      <c r="AM77" s="7"/>
      <c r="AN77" s="7"/>
      <c r="AO77" s="7"/>
      <c r="AP77" s="7"/>
      <c r="AQ77" s="7"/>
      <c r="AR77" s="7"/>
      <c r="AS77" s="7"/>
    </row>
    <row r="78" spans="1:45" ht="13.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6">
        <f t="shared" si="20"/>
        <v>75</v>
      </c>
      <c r="AB78" s="87">
        <f t="shared" si="21"/>
        <v>-75</v>
      </c>
      <c r="AC78" s="41">
        <f t="shared" si="22"/>
        <v>285</v>
      </c>
      <c r="AD78" s="87">
        <f t="shared" si="23"/>
        <v>-10000</v>
      </c>
      <c r="AE78" s="87">
        <f t="shared" si="16"/>
        <v>-195</v>
      </c>
      <c r="AF78" s="12">
        <f t="shared" si="17"/>
        <v>285</v>
      </c>
      <c r="AG78" s="11">
        <f t="shared" si="18"/>
        <v>-10000</v>
      </c>
      <c r="AH78" s="13">
        <f t="shared" si="19"/>
        <v>-10000</v>
      </c>
      <c r="AI78" s="7"/>
      <c r="AJ78" s="7"/>
      <c r="AK78" s="7"/>
      <c r="AL78" s="7"/>
      <c r="AM78" s="7"/>
      <c r="AN78" s="7"/>
      <c r="AO78" s="7"/>
      <c r="AP78" s="7"/>
      <c r="AQ78" s="7"/>
      <c r="AR78" s="7"/>
      <c r="AS78" s="7"/>
    </row>
    <row r="79" spans="1:45" ht="13.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6">
        <f t="shared" si="20"/>
        <v>76</v>
      </c>
      <c r="AB79" s="87">
        <f t="shared" si="21"/>
        <v>-80</v>
      </c>
      <c r="AC79" s="41">
        <f t="shared" si="22"/>
        <v>288</v>
      </c>
      <c r="AD79" s="87">
        <f t="shared" si="23"/>
        <v>-10000</v>
      </c>
      <c r="AE79" s="87">
        <f t="shared" si="16"/>
        <v>-200</v>
      </c>
      <c r="AF79" s="12">
        <f t="shared" si="17"/>
        <v>288</v>
      </c>
      <c r="AG79" s="11">
        <f t="shared" si="18"/>
        <v>-10000</v>
      </c>
      <c r="AH79" s="13">
        <f t="shared" si="19"/>
        <v>-10000</v>
      </c>
      <c r="AI79" s="7"/>
      <c r="AJ79" s="7"/>
      <c r="AK79" s="7"/>
      <c r="AL79" s="7"/>
      <c r="AM79" s="7"/>
      <c r="AN79" s="7"/>
      <c r="AO79" s="7"/>
      <c r="AP79" s="7"/>
      <c r="AQ79" s="7"/>
      <c r="AR79" s="7"/>
      <c r="AS79" s="7"/>
    </row>
    <row r="80" spans="1:45" ht="13.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6">
        <f t="shared" si="20"/>
        <v>77</v>
      </c>
      <c r="AB80" s="87">
        <f t="shared" si="21"/>
        <v>-85</v>
      </c>
      <c r="AC80" s="41">
        <f t="shared" si="22"/>
        <v>291</v>
      </c>
      <c r="AD80" s="87">
        <f t="shared" si="23"/>
        <v>-10000</v>
      </c>
      <c r="AE80" s="87">
        <f t="shared" si="16"/>
        <v>-205</v>
      </c>
      <c r="AF80" s="12">
        <f t="shared" si="17"/>
        <v>291</v>
      </c>
      <c r="AG80" s="11">
        <f t="shared" si="18"/>
        <v>-10000</v>
      </c>
      <c r="AH80" s="13">
        <f t="shared" si="19"/>
        <v>-10000</v>
      </c>
      <c r="AI80" s="7"/>
      <c r="AJ80" s="7"/>
      <c r="AK80" s="7"/>
      <c r="AL80" s="7"/>
      <c r="AM80" s="7"/>
      <c r="AN80" s="7"/>
      <c r="AO80" s="7"/>
      <c r="AP80" s="7"/>
      <c r="AQ80" s="7"/>
      <c r="AR80" s="7"/>
      <c r="AS80" s="7"/>
    </row>
    <row r="81" spans="1:45" ht="13.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6">
        <f t="shared" si="20"/>
        <v>78</v>
      </c>
      <c r="AB81" s="87">
        <f t="shared" si="21"/>
        <v>-90</v>
      </c>
      <c r="AC81" s="41">
        <f t="shared" si="22"/>
        <v>294</v>
      </c>
      <c r="AD81" s="87">
        <f t="shared" si="23"/>
        <v>-10000</v>
      </c>
      <c r="AE81" s="87">
        <f t="shared" si="16"/>
        <v>-210</v>
      </c>
      <c r="AF81" s="12">
        <f t="shared" si="17"/>
        <v>294</v>
      </c>
      <c r="AG81" s="11">
        <f t="shared" si="18"/>
        <v>-10000</v>
      </c>
      <c r="AH81" s="13">
        <f t="shared" si="19"/>
        <v>-10000</v>
      </c>
      <c r="AI81" s="7"/>
      <c r="AJ81" s="7"/>
      <c r="AK81" s="7"/>
      <c r="AL81" s="7"/>
      <c r="AM81" s="7"/>
      <c r="AN81" s="7"/>
      <c r="AO81" s="7"/>
      <c r="AP81" s="7"/>
      <c r="AQ81" s="7"/>
      <c r="AR81" s="7"/>
      <c r="AS81" s="7"/>
    </row>
    <row r="82" spans="1:45" ht="13.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6">
        <f t="shared" si="20"/>
        <v>79</v>
      </c>
      <c r="AB82" s="87">
        <f t="shared" si="21"/>
        <v>-95</v>
      </c>
      <c r="AC82" s="41">
        <f t="shared" si="22"/>
        <v>297</v>
      </c>
      <c r="AD82" s="87">
        <f t="shared" si="23"/>
        <v>-10000</v>
      </c>
      <c r="AE82" s="87">
        <f t="shared" si="16"/>
        <v>-215</v>
      </c>
      <c r="AF82" s="12">
        <f t="shared" si="17"/>
        <v>297</v>
      </c>
      <c r="AG82" s="11">
        <f t="shared" si="18"/>
        <v>-10000</v>
      </c>
      <c r="AH82" s="13">
        <f t="shared" si="19"/>
        <v>-10000</v>
      </c>
      <c r="AI82" s="7"/>
      <c r="AJ82" s="7"/>
      <c r="AK82" s="7"/>
      <c r="AL82" s="7"/>
      <c r="AM82" s="7"/>
      <c r="AN82" s="7"/>
      <c r="AO82" s="7"/>
      <c r="AP82" s="7"/>
      <c r="AQ82" s="7"/>
      <c r="AR82" s="7"/>
      <c r="AS82" s="7"/>
    </row>
    <row r="83" spans="1:45" ht="13.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6">
        <f t="shared" si="20"/>
        <v>80</v>
      </c>
      <c r="AB83" s="87">
        <f t="shared" si="21"/>
        <v>-100</v>
      </c>
      <c r="AC83" s="41">
        <f t="shared" si="22"/>
        <v>300</v>
      </c>
      <c r="AD83" s="87">
        <f t="shared" si="23"/>
        <v>-10000</v>
      </c>
      <c r="AE83" s="87">
        <f t="shared" si="16"/>
        <v>-220</v>
      </c>
      <c r="AF83" s="12">
        <f t="shared" si="17"/>
        <v>300</v>
      </c>
      <c r="AG83" s="11">
        <f t="shared" si="18"/>
        <v>-10000</v>
      </c>
      <c r="AH83" s="13">
        <f t="shared" si="19"/>
        <v>-10000</v>
      </c>
      <c r="AI83" s="7"/>
      <c r="AJ83" s="7"/>
      <c r="AK83" s="7"/>
      <c r="AL83" s="7"/>
      <c r="AM83" s="7"/>
      <c r="AN83" s="7"/>
      <c r="AO83" s="7"/>
      <c r="AP83" s="7"/>
      <c r="AQ83" s="7"/>
      <c r="AR83" s="7"/>
      <c r="AS83" s="7"/>
    </row>
    <row r="84" spans="1:45" ht="13.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6">
        <f t="shared" si="20"/>
        <v>81</v>
      </c>
      <c r="AB84" s="87">
        <f t="shared" si="21"/>
        <v>-105</v>
      </c>
      <c r="AC84" s="41">
        <f t="shared" si="22"/>
        <v>303</v>
      </c>
      <c r="AD84" s="87">
        <f t="shared" si="23"/>
        <v>-10000</v>
      </c>
      <c r="AE84" s="87">
        <f t="shared" si="16"/>
        <v>-225</v>
      </c>
      <c r="AF84" s="12">
        <f t="shared" si="17"/>
        <v>303</v>
      </c>
      <c r="AG84" s="11">
        <f t="shared" si="18"/>
        <v>-10000</v>
      </c>
      <c r="AH84" s="13">
        <f t="shared" si="19"/>
        <v>-10000</v>
      </c>
      <c r="AI84" s="7"/>
      <c r="AJ84" s="7"/>
      <c r="AK84" s="7"/>
      <c r="AL84" s="7"/>
      <c r="AM84" s="7"/>
      <c r="AN84" s="7"/>
      <c r="AO84" s="7"/>
      <c r="AP84" s="7"/>
      <c r="AQ84" s="7"/>
      <c r="AR84" s="7"/>
      <c r="AS84" s="7"/>
    </row>
    <row r="85" spans="1:45" ht="13.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6">
        <f t="shared" si="20"/>
        <v>82</v>
      </c>
      <c r="AB85" s="87">
        <f t="shared" si="21"/>
        <v>-110</v>
      </c>
      <c r="AC85" s="41">
        <f t="shared" si="22"/>
        <v>306</v>
      </c>
      <c r="AD85" s="87">
        <f t="shared" si="23"/>
        <v>-10000</v>
      </c>
      <c r="AE85" s="87">
        <f t="shared" si="16"/>
        <v>-230</v>
      </c>
      <c r="AF85" s="12">
        <f t="shared" si="17"/>
        <v>306</v>
      </c>
      <c r="AG85" s="11">
        <f t="shared" si="18"/>
        <v>-10000</v>
      </c>
      <c r="AH85" s="13">
        <f t="shared" si="19"/>
        <v>-10000</v>
      </c>
      <c r="AI85" s="7"/>
      <c r="AJ85" s="7"/>
      <c r="AK85" s="7"/>
      <c r="AL85" s="7"/>
      <c r="AM85" s="7"/>
      <c r="AN85" s="7"/>
      <c r="AO85" s="7"/>
      <c r="AP85" s="7"/>
      <c r="AQ85" s="7"/>
      <c r="AR85" s="7"/>
      <c r="AS85" s="7"/>
    </row>
    <row r="86" spans="1:45" ht="13.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6">
        <f t="shared" si="20"/>
        <v>83</v>
      </c>
      <c r="AB86" s="87">
        <f t="shared" si="21"/>
        <v>-115</v>
      </c>
      <c r="AC86" s="41">
        <f t="shared" si="22"/>
        <v>309</v>
      </c>
      <c r="AD86" s="87">
        <f t="shared" si="23"/>
        <v>-10000</v>
      </c>
      <c r="AE86" s="87">
        <f t="shared" si="16"/>
        <v>-235</v>
      </c>
      <c r="AF86" s="12">
        <f t="shared" si="17"/>
        <v>309</v>
      </c>
      <c r="AG86" s="11">
        <f t="shared" si="18"/>
        <v>-10000</v>
      </c>
      <c r="AH86" s="13">
        <f t="shared" si="19"/>
        <v>-10000</v>
      </c>
      <c r="AI86" s="7"/>
      <c r="AJ86" s="7"/>
      <c r="AK86" s="7"/>
      <c r="AL86" s="7"/>
      <c r="AM86" s="7"/>
      <c r="AN86" s="7"/>
      <c r="AO86" s="7"/>
      <c r="AP86" s="7"/>
      <c r="AQ86" s="7"/>
      <c r="AR86" s="7"/>
      <c r="AS86" s="7"/>
    </row>
    <row r="87" spans="1:45" ht="13.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6">
        <f t="shared" si="20"/>
        <v>84</v>
      </c>
      <c r="AB87" s="87">
        <f t="shared" si="21"/>
        <v>-120</v>
      </c>
      <c r="AC87" s="41">
        <f t="shared" si="22"/>
        <v>312</v>
      </c>
      <c r="AD87" s="87">
        <f t="shared" si="23"/>
        <v>-10000</v>
      </c>
      <c r="AE87" s="87">
        <f t="shared" si="16"/>
        <v>-240</v>
      </c>
      <c r="AF87" s="12">
        <f t="shared" si="17"/>
        <v>312</v>
      </c>
      <c r="AG87" s="11">
        <f t="shared" si="18"/>
        <v>-10000</v>
      </c>
      <c r="AH87" s="13">
        <f t="shared" si="19"/>
        <v>-10000</v>
      </c>
      <c r="AI87" s="7"/>
      <c r="AJ87" s="7"/>
      <c r="AK87" s="7"/>
      <c r="AL87" s="7"/>
      <c r="AM87" s="7"/>
      <c r="AN87" s="7"/>
      <c r="AO87" s="7"/>
      <c r="AP87" s="7"/>
      <c r="AQ87" s="7"/>
      <c r="AR87" s="7"/>
      <c r="AS87" s="7"/>
    </row>
    <row r="88" spans="1:45" ht="13.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6">
        <f t="shared" si="20"/>
        <v>85</v>
      </c>
      <c r="AB88" s="87">
        <f t="shared" si="21"/>
        <v>-125</v>
      </c>
      <c r="AC88" s="41">
        <f t="shared" si="22"/>
        <v>315</v>
      </c>
      <c r="AD88" s="87">
        <f t="shared" si="23"/>
        <v>-10000</v>
      </c>
      <c r="AE88" s="87">
        <f t="shared" si="16"/>
        <v>-245</v>
      </c>
      <c r="AF88" s="12">
        <f t="shared" si="17"/>
        <v>315</v>
      </c>
      <c r="AG88" s="11">
        <f t="shared" si="18"/>
        <v>-10000</v>
      </c>
      <c r="AH88" s="13">
        <f t="shared" si="19"/>
        <v>-10000</v>
      </c>
      <c r="AI88" s="7"/>
      <c r="AJ88" s="7"/>
      <c r="AK88" s="7"/>
      <c r="AL88" s="7"/>
      <c r="AM88" s="7"/>
      <c r="AN88" s="7"/>
      <c r="AO88" s="7"/>
      <c r="AP88" s="7"/>
      <c r="AQ88" s="7"/>
      <c r="AR88" s="7"/>
      <c r="AS88" s="7"/>
    </row>
    <row r="89" spans="1:45" ht="13.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6">
        <f t="shared" si="20"/>
        <v>86</v>
      </c>
      <c r="AB89" s="87">
        <f t="shared" si="21"/>
        <v>-130</v>
      </c>
      <c r="AC89" s="41">
        <f t="shared" si="22"/>
        <v>318</v>
      </c>
      <c r="AD89" s="87">
        <f t="shared" si="23"/>
        <v>-10000</v>
      </c>
      <c r="AE89" s="87">
        <f t="shared" si="16"/>
        <v>-250</v>
      </c>
      <c r="AF89" s="12">
        <f t="shared" si="17"/>
        <v>318</v>
      </c>
      <c r="AG89" s="11">
        <f t="shared" si="18"/>
        <v>-10000</v>
      </c>
      <c r="AH89" s="13">
        <f t="shared" si="19"/>
        <v>-10000</v>
      </c>
      <c r="AI89" s="7"/>
      <c r="AJ89" s="7"/>
      <c r="AK89" s="7"/>
      <c r="AL89" s="7"/>
      <c r="AM89" s="7"/>
      <c r="AN89" s="7"/>
      <c r="AO89" s="7"/>
      <c r="AP89" s="7"/>
      <c r="AQ89" s="7"/>
      <c r="AR89" s="7"/>
      <c r="AS89" s="7"/>
    </row>
    <row r="90" spans="1:45" ht="13.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6">
        <f t="shared" si="20"/>
        <v>87</v>
      </c>
      <c r="AB90" s="87">
        <f t="shared" si="21"/>
        <v>-135</v>
      </c>
      <c r="AC90" s="41">
        <f t="shared" si="22"/>
        <v>321</v>
      </c>
      <c r="AD90" s="87">
        <f t="shared" si="23"/>
        <v>-10000</v>
      </c>
      <c r="AE90" s="87">
        <f t="shared" si="16"/>
        <v>-255</v>
      </c>
      <c r="AF90" s="12">
        <f t="shared" si="17"/>
        <v>321</v>
      </c>
      <c r="AG90" s="11">
        <f t="shared" si="18"/>
        <v>-10000</v>
      </c>
      <c r="AH90" s="13">
        <f t="shared" si="19"/>
        <v>-10000</v>
      </c>
      <c r="AI90" s="7"/>
      <c r="AJ90" s="7"/>
      <c r="AK90" s="7"/>
      <c r="AL90" s="7"/>
      <c r="AM90" s="7"/>
      <c r="AN90" s="7"/>
      <c r="AO90" s="7"/>
      <c r="AP90" s="7"/>
      <c r="AQ90" s="7"/>
      <c r="AR90" s="7"/>
      <c r="AS90" s="7"/>
    </row>
    <row r="91" spans="1:45" ht="13.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6">
        <f t="shared" si="20"/>
        <v>88</v>
      </c>
      <c r="AB91" s="87">
        <f t="shared" si="21"/>
        <v>-140</v>
      </c>
      <c r="AC91" s="41">
        <f t="shared" si="22"/>
        <v>324</v>
      </c>
      <c r="AD91" s="87">
        <f t="shared" si="23"/>
        <v>-10000</v>
      </c>
      <c r="AE91" s="87">
        <f t="shared" si="16"/>
        <v>-260</v>
      </c>
      <c r="AF91" s="12">
        <f t="shared" si="17"/>
        <v>324</v>
      </c>
      <c r="AG91" s="11">
        <f t="shared" si="18"/>
        <v>-10000</v>
      </c>
      <c r="AH91" s="13">
        <f t="shared" si="19"/>
        <v>-10000</v>
      </c>
      <c r="AI91" s="7"/>
      <c r="AJ91" s="7"/>
      <c r="AK91" s="7"/>
      <c r="AL91" s="7"/>
      <c r="AM91" s="7"/>
      <c r="AN91" s="7"/>
      <c r="AO91" s="7"/>
      <c r="AP91" s="7"/>
      <c r="AQ91" s="7"/>
      <c r="AR91" s="7"/>
      <c r="AS91" s="7"/>
    </row>
    <row r="92" spans="1:45" ht="13.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6">
        <f t="shared" si="20"/>
        <v>89</v>
      </c>
      <c r="AB92" s="87">
        <f t="shared" si="21"/>
        <v>-145</v>
      </c>
      <c r="AC92" s="41">
        <f t="shared" si="22"/>
        <v>327</v>
      </c>
      <c r="AD92" s="87">
        <f t="shared" si="23"/>
        <v>-10000</v>
      </c>
      <c r="AE92" s="87">
        <f t="shared" si="16"/>
        <v>-265</v>
      </c>
      <c r="AF92" s="12">
        <f t="shared" si="17"/>
        <v>327</v>
      </c>
      <c r="AG92" s="11">
        <f t="shared" si="18"/>
        <v>-10000</v>
      </c>
      <c r="AH92" s="13">
        <f t="shared" si="19"/>
        <v>-10000</v>
      </c>
      <c r="AI92" s="7"/>
      <c r="AJ92" s="7"/>
      <c r="AK92" s="7"/>
      <c r="AL92" s="7"/>
      <c r="AM92" s="7"/>
      <c r="AN92" s="7"/>
      <c r="AO92" s="7"/>
      <c r="AP92" s="7"/>
      <c r="AQ92" s="7"/>
      <c r="AR92" s="7"/>
      <c r="AS92" s="7"/>
    </row>
    <row r="93" spans="1:45" ht="13.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6">
        <f t="shared" si="20"/>
        <v>90</v>
      </c>
      <c r="AB93" s="87">
        <f t="shared" si="21"/>
        <v>-150</v>
      </c>
      <c r="AC93" s="41">
        <f t="shared" si="22"/>
        <v>330</v>
      </c>
      <c r="AD93" s="87">
        <f t="shared" si="23"/>
        <v>-10000</v>
      </c>
      <c r="AE93" s="87">
        <f t="shared" si="16"/>
        <v>-270</v>
      </c>
      <c r="AF93" s="12">
        <f t="shared" si="17"/>
        <v>330</v>
      </c>
      <c r="AG93" s="11">
        <f t="shared" si="18"/>
        <v>-10000</v>
      </c>
      <c r="AH93" s="13">
        <f t="shared" si="19"/>
        <v>-10000</v>
      </c>
      <c r="AI93" s="7"/>
      <c r="AJ93" s="7"/>
      <c r="AK93" s="7"/>
      <c r="AL93" s="7"/>
      <c r="AM93" s="7"/>
      <c r="AN93" s="7"/>
      <c r="AO93" s="7"/>
      <c r="AP93" s="7"/>
      <c r="AQ93" s="7"/>
      <c r="AR93" s="7"/>
      <c r="AS93" s="7"/>
    </row>
    <row r="94" spans="1:45" ht="13.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6">
        <f t="shared" si="20"/>
        <v>91</v>
      </c>
      <c r="AB94" s="87">
        <f t="shared" si="21"/>
        <v>-155</v>
      </c>
      <c r="AC94" s="41">
        <f t="shared" si="22"/>
        <v>333</v>
      </c>
      <c r="AD94" s="87">
        <f t="shared" si="23"/>
        <v>-10000</v>
      </c>
      <c r="AE94" s="87">
        <f t="shared" si="16"/>
        <v>-275</v>
      </c>
      <c r="AF94" s="12">
        <f t="shared" si="17"/>
        <v>333</v>
      </c>
      <c r="AG94" s="11">
        <f t="shared" si="18"/>
        <v>-10000</v>
      </c>
      <c r="AH94" s="13">
        <f t="shared" si="19"/>
        <v>-10000</v>
      </c>
      <c r="AI94" s="7"/>
      <c r="AJ94" s="7"/>
      <c r="AK94" s="7"/>
      <c r="AL94" s="7"/>
      <c r="AM94" s="7"/>
      <c r="AN94" s="7"/>
      <c r="AO94" s="7"/>
      <c r="AP94" s="7"/>
      <c r="AQ94" s="7"/>
      <c r="AR94" s="7"/>
      <c r="AS94" s="7"/>
    </row>
    <row r="95" spans="1:45" ht="13.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6">
        <f t="shared" si="20"/>
        <v>92</v>
      </c>
      <c r="AB95" s="87">
        <f t="shared" si="21"/>
        <v>-160</v>
      </c>
      <c r="AC95" s="41">
        <f t="shared" si="22"/>
        <v>336</v>
      </c>
      <c r="AD95" s="87">
        <f t="shared" si="23"/>
        <v>-10000</v>
      </c>
      <c r="AE95" s="87">
        <f t="shared" si="16"/>
        <v>-280</v>
      </c>
      <c r="AF95" s="12">
        <f t="shared" si="17"/>
        <v>336</v>
      </c>
      <c r="AG95" s="11">
        <f t="shared" si="18"/>
        <v>-10000</v>
      </c>
      <c r="AH95" s="13">
        <f t="shared" si="19"/>
        <v>-10000</v>
      </c>
      <c r="AI95" s="7"/>
      <c r="AJ95" s="7"/>
      <c r="AK95" s="7"/>
      <c r="AL95" s="7"/>
      <c r="AM95" s="7"/>
      <c r="AN95" s="7"/>
      <c r="AO95" s="7"/>
      <c r="AP95" s="7"/>
      <c r="AQ95" s="7"/>
      <c r="AR95" s="7"/>
      <c r="AS95" s="7"/>
    </row>
    <row r="96" spans="1:45" ht="13.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6">
        <f t="shared" si="20"/>
        <v>93</v>
      </c>
      <c r="AB96" s="87">
        <f t="shared" si="21"/>
        <v>-165</v>
      </c>
      <c r="AC96" s="41">
        <f t="shared" si="22"/>
        <v>339</v>
      </c>
      <c r="AD96" s="87">
        <f t="shared" si="23"/>
        <v>-10000</v>
      </c>
      <c r="AE96" s="87">
        <f t="shared" si="16"/>
        <v>-285</v>
      </c>
      <c r="AF96" s="12">
        <f t="shared" si="17"/>
        <v>339</v>
      </c>
      <c r="AG96" s="11">
        <f t="shared" si="18"/>
        <v>-10000</v>
      </c>
      <c r="AH96" s="13">
        <f t="shared" si="19"/>
        <v>-10000</v>
      </c>
      <c r="AI96" s="7"/>
      <c r="AJ96" s="7"/>
      <c r="AK96" s="7"/>
      <c r="AL96" s="7"/>
      <c r="AM96" s="7"/>
      <c r="AN96" s="7"/>
      <c r="AO96" s="7"/>
      <c r="AP96" s="7"/>
      <c r="AQ96" s="7"/>
      <c r="AR96" s="7"/>
      <c r="AS96" s="7"/>
    </row>
    <row r="97" spans="1:45" ht="13.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6">
        <f t="shared" si="20"/>
        <v>94</v>
      </c>
      <c r="AB97" s="87">
        <f t="shared" si="21"/>
        <v>-170</v>
      </c>
      <c r="AC97" s="41">
        <f t="shared" si="22"/>
        <v>342</v>
      </c>
      <c r="AD97" s="87">
        <f t="shared" si="23"/>
        <v>-10000</v>
      </c>
      <c r="AE97" s="87">
        <f t="shared" si="16"/>
        <v>-290</v>
      </c>
      <c r="AF97" s="12">
        <f t="shared" si="17"/>
        <v>342</v>
      </c>
      <c r="AG97" s="11">
        <f t="shared" si="18"/>
        <v>-10000</v>
      </c>
      <c r="AH97" s="13">
        <f t="shared" si="19"/>
        <v>-10000</v>
      </c>
      <c r="AI97" s="7"/>
      <c r="AJ97" s="7"/>
      <c r="AK97" s="7"/>
      <c r="AL97" s="7"/>
      <c r="AM97" s="7"/>
      <c r="AN97" s="7"/>
      <c r="AO97" s="7"/>
      <c r="AP97" s="7"/>
      <c r="AQ97" s="7"/>
      <c r="AR97" s="7"/>
      <c r="AS97" s="7"/>
    </row>
    <row r="98" spans="1:45" ht="13.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6">
        <f t="shared" si="20"/>
        <v>95</v>
      </c>
      <c r="AB98" s="87">
        <f t="shared" si="21"/>
        <v>-175</v>
      </c>
      <c r="AC98" s="41">
        <f t="shared" si="22"/>
        <v>345</v>
      </c>
      <c r="AD98" s="87">
        <f t="shared" si="23"/>
        <v>-10000</v>
      </c>
      <c r="AE98" s="87">
        <f t="shared" si="16"/>
        <v>-295</v>
      </c>
      <c r="AF98" s="12">
        <f t="shared" si="17"/>
        <v>345</v>
      </c>
      <c r="AG98" s="11">
        <f t="shared" si="18"/>
        <v>-10000</v>
      </c>
      <c r="AH98" s="13">
        <f t="shared" si="19"/>
        <v>-10000</v>
      </c>
      <c r="AI98" s="7"/>
      <c r="AJ98" s="7"/>
      <c r="AK98" s="7"/>
      <c r="AL98" s="7"/>
      <c r="AM98" s="7"/>
      <c r="AN98" s="7"/>
      <c r="AO98" s="7"/>
      <c r="AP98" s="7"/>
      <c r="AQ98" s="7"/>
      <c r="AR98" s="7"/>
      <c r="AS98" s="7"/>
    </row>
    <row r="99" spans="1:45" ht="13.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6">
        <f t="shared" si="20"/>
        <v>96</v>
      </c>
      <c r="AB99" s="87">
        <f t="shared" si="21"/>
        <v>-180</v>
      </c>
      <c r="AC99" s="41">
        <f t="shared" si="22"/>
        <v>348</v>
      </c>
      <c r="AD99" s="87">
        <f t="shared" si="23"/>
        <v>-10000</v>
      </c>
      <c r="AE99" s="87">
        <f t="shared" si="16"/>
        <v>-300</v>
      </c>
      <c r="AF99" s="12">
        <f t="shared" si="17"/>
        <v>348</v>
      </c>
      <c r="AG99" s="11">
        <f t="shared" si="18"/>
        <v>-10000</v>
      </c>
      <c r="AH99" s="13">
        <f t="shared" si="19"/>
        <v>-10000</v>
      </c>
      <c r="AI99" s="7"/>
      <c r="AJ99" s="7"/>
      <c r="AK99" s="7"/>
      <c r="AL99" s="7"/>
      <c r="AM99" s="7"/>
      <c r="AN99" s="7"/>
      <c r="AO99" s="7"/>
      <c r="AP99" s="7"/>
      <c r="AQ99" s="7"/>
      <c r="AR99" s="7"/>
      <c r="AS99" s="7"/>
    </row>
    <row r="100" spans="1:45" ht="13.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6">
        <f t="shared" si="20"/>
        <v>97</v>
      </c>
      <c r="AB100" s="87">
        <f>300-5*AA100</f>
        <v>-185</v>
      </c>
      <c r="AC100" s="41">
        <f t="shared" si="22"/>
        <v>351</v>
      </c>
      <c r="AD100" s="87">
        <f t="shared" si="23"/>
        <v>-10000</v>
      </c>
      <c r="AE100" s="87">
        <f t="shared" si="16"/>
        <v>-305</v>
      </c>
      <c r="AF100" s="12">
        <f t="shared" si="17"/>
        <v>351</v>
      </c>
      <c r="AG100" s="11">
        <f t="shared" si="18"/>
        <v>-10000</v>
      </c>
      <c r="AH100" s="13">
        <f t="shared" si="19"/>
        <v>-10000</v>
      </c>
      <c r="AI100" s="7"/>
      <c r="AJ100" s="7"/>
      <c r="AK100" s="7"/>
      <c r="AL100" s="7"/>
      <c r="AM100" s="7"/>
      <c r="AN100" s="7"/>
      <c r="AO100" s="7"/>
      <c r="AP100" s="7"/>
      <c r="AQ100" s="7"/>
      <c r="AR100" s="7"/>
      <c r="AS100" s="7"/>
    </row>
    <row r="101" spans="1:45" ht="13.5"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6">
        <f t="shared" si="20"/>
        <v>98</v>
      </c>
      <c r="AB101" s="87">
        <f>300-5*AA101</f>
        <v>-190</v>
      </c>
      <c r="AC101" s="41">
        <f t="shared" si="22"/>
        <v>354</v>
      </c>
      <c r="AD101" s="87">
        <f t="shared" si="23"/>
        <v>-10000</v>
      </c>
      <c r="AE101" s="87">
        <f t="shared" si="16"/>
        <v>-310</v>
      </c>
      <c r="AF101" s="12">
        <f t="shared" si="17"/>
        <v>354</v>
      </c>
      <c r="AG101" s="11">
        <f t="shared" si="18"/>
        <v>-10000</v>
      </c>
      <c r="AH101" s="13">
        <f t="shared" si="19"/>
        <v>-10000</v>
      </c>
      <c r="AI101" s="7"/>
      <c r="AJ101" s="7"/>
      <c r="AK101" s="7"/>
      <c r="AL101" s="7"/>
      <c r="AM101" s="7"/>
      <c r="AN101" s="7"/>
      <c r="AO101" s="7"/>
      <c r="AP101" s="7"/>
      <c r="AQ101" s="7"/>
      <c r="AR101" s="7"/>
      <c r="AS101" s="7"/>
    </row>
    <row r="102" spans="1:45" ht="13.5"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6">
        <f t="shared" si="20"/>
        <v>99</v>
      </c>
      <c r="AB102" s="87">
        <f>300-5*AA102</f>
        <v>-195</v>
      </c>
      <c r="AC102" s="41">
        <f t="shared" si="22"/>
        <v>357</v>
      </c>
      <c r="AD102" s="87">
        <f t="shared" si="23"/>
        <v>-10000</v>
      </c>
      <c r="AE102" s="87">
        <f t="shared" si="16"/>
        <v>-315</v>
      </c>
      <c r="AF102" s="12">
        <f t="shared" si="17"/>
        <v>357</v>
      </c>
      <c r="AG102" s="11">
        <f t="shared" si="18"/>
        <v>-10000</v>
      </c>
      <c r="AH102" s="13">
        <f t="shared" si="19"/>
        <v>-10000</v>
      </c>
      <c r="AI102" s="7"/>
      <c r="AJ102" s="7"/>
      <c r="AK102" s="7"/>
      <c r="AL102" s="7"/>
      <c r="AM102" s="7"/>
      <c r="AN102" s="7"/>
      <c r="AO102" s="7"/>
      <c r="AP102" s="7"/>
      <c r="AQ102" s="7"/>
      <c r="AR102" s="7"/>
      <c r="AS102" s="7"/>
    </row>
    <row r="103" spans="1:45" ht="13.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7"/>
      <c r="AG103" s="7"/>
      <c r="AH103" s="7"/>
      <c r="AI103" s="7"/>
      <c r="AJ103" s="7"/>
      <c r="AK103" s="7"/>
      <c r="AL103" s="7"/>
      <c r="AM103" s="7"/>
      <c r="AN103" s="7"/>
      <c r="AO103" s="7"/>
      <c r="AP103" s="7"/>
      <c r="AQ103" s="7"/>
      <c r="AR103" s="7"/>
      <c r="AS103" s="7"/>
    </row>
    <row r="104" spans="1:45" ht="13.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7"/>
      <c r="AG104" s="7"/>
      <c r="AH104" s="7"/>
      <c r="AI104" s="7"/>
      <c r="AJ104" s="7"/>
      <c r="AK104" s="7"/>
      <c r="AL104" s="7"/>
      <c r="AM104" s="7"/>
      <c r="AN104" s="7"/>
      <c r="AO104" s="7"/>
      <c r="AP104" s="7"/>
      <c r="AQ104" s="7"/>
      <c r="AR104" s="7"/>
      <c r="AS104" s="7"/>
    </row>
    <row r="105" spans="1:45" ht="13.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7"/>
      <c r="AG105" s="7"/>
      <c r="AH105" s="7"/>
      <c r="AI105" s="7"/>
      <c r="AJ105" s="7"/>
      <c r="AK105" s="7"/>
      <c r="AL105" s="7"/>
      <c r="AM105" s="7"/>
      <c r="AN105" s="7"/>
      <c r="AO105" s="7"/>
      <c r="AP105" s="7"/>
      <c r="AQ105" s="7"/>
      <c r="AR105" s="7"/>
      <c r="AS105" s="7"/>
    </row>
    <row r="106" spans="1:45" ht="13.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7"/>
      <c r="AG106" s="7"/>
      <c r="AH106" s="7"/>
      <c r="AI106" s="7"/>
      <c r="AJ106" s="7"/>
      <c r="AK106" s="7"/>
      <c r="AL106" s="7"/>
      <c r="AM106" s="7"/>
      <c r="AN106" s="7"/>
      <c r="AO106" s="7"/>
      <c r="AP106" s="7"/>
      <c r="AQ106" s="7"/>
      <c r="AR106" s="7"/>
      <c r="AS106" s="7"/>
    </row>
    <row r="107" spans="1:45" ht="13.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7"/>
      <c r="AG107" s="7"/>
      <c r="AH107" s="7"/>
      <c r="AI107" s="7"/>
      <c r="AJ107" s="7"/>
      <c r="AK107" s="7"/>
      <c r="AL107" s="7"/>
      <c r="AM107" s="7"/>
      <c r="AN107" s="7"/>
      <c r="AO107" s="7"/>
      <c r="AP107" s="7"/>
      <c r="AQ107" s="7"/>
      <c r="AR107" s="7"/>
      <c r="AS107" s="7"/>
    </row>
    <row r="108" spans="1:45" ht="13.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7"/>
      <c r="AG108" s="7"/>
      <c r="AH108" s="7"/>
      <c r="AI108" s="7"/>
      <c r="AJ108" s="7"/>
      <c r="AK108" s="7"/>
      <c r="AL108" s="7"/>
      <c r="AM108" s="7"/>
      <c r="AN108" s="7"/>
      <c r="AO108" s="7"/>
      <c r="AP108" s="7"/>
      <c r="AQ108" s="7"/>
      <c r="AR108" s="7"/>
      <c r="AS108" s="7"/>
    </row>
    <row r="109" spans="1:45" ht="13.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7"/>
      <c r="AG109" s="7"/>
      <c r="AH109" s="7"/>
      <c r="AI109" s="7"/>
      <c r="AJ109" s="7"/>
      <c r="AK109" s="7"/>
      <c r="AL109" s="7"/>
      <c r="AM109" s="7"/>
      <c r="AN109" s="7"/>
      <c r="AO109" s="7"/>
      <c r="AP109" s="7"/>
      <c r="AQ109" s="7"/>
      <c r="AR109" s="7"/>
      <c r="AS109" s="7"/>
    </row>
    <row r="110" spans="1:45" ht="13.5" customHeight="1">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7"/>
      <c r="AG110" s="7"/>
      <c r="AH110" s="7"/>
      <c r="AI110" s="7"/>
      <c r="AJ110" s="7"/>
      <c r="AK110" s="7"/>
      <c r="AL110" s="7"/>
      <c r="AM110" s="7"/>
      <c r="AN110" s="7"/>
      <c r="AO110" s="7"/>
      <c r="AP110" s="7"/>
      <c r="AQ110" s="7"/>
      <c r="AR110" s="7"/>
      <c r="AS110" s="7"/>
    </row>
    <row r="111" spans="1:45" ht="13.5" customHeight="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7"/>
      <c r="AG111" s="7"/>
      <c r="AH111" s="7"/>
      <c r="AI111" s="7"/>
      <c r="AJ111" s="7"/>
      <c r="AK111" s="7"/>
      <c r="AL111" s="7"/>
      <c r="AM111" s="7"/>
      <c r="AN111" s="7"/>
      <c r="AO111" s="7"/>
      <c r="AP111" s="7"/>
      <c r="AQ111" s="7"/>
      <c r="AR111" s="7"/>
      <c r="AS111" s="7"/>
    </row>
    <row r="112" spans="1:45" ht="13.5" customHeight="1">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7"/>
      <c r="AG112" s="7"/>
      <c r="AH112" s="7"/>
      <c r="AI112" s="7"/>
      <c r="AJ112" s="7"/>
      <c r="AK112" s="7"/>
      <c r="AL112" s="7"/>
      <c r="AM112" s="7"/>
      <c r="AN112" s="7"/>
      <c r="AO112" s="7"/>
      <c r="AP112" s="7"/>
      <c r="AQ112" s="7"/>
      <c r="AR112" s="7"/>
      <c r="AS112" s="7"/>
    </row>
    <row r="113" spans="1:45" ht="13.5"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7"/>
      <c r="AG113" s="7"/>
      <c r="AH113" s="7"/>
      <c r="AI113" s="7"/>
      <c r="AJ113" s="7"/>
      <c r="AK113" s="7"/>
      <c r="AL113" s="7"/>
      <c r="AM113" s="7"/>
      <c r="AN113" s="7"/>
      <c r="AO113" s="7"/>
      <c r="AP113" s="7"/>
      <c r="AQ113" s="7"/>
      <c r="AR113" s="7"/>
      <c r="AS113" s="7"/>
    </row>
    <row r="114" spans="1:45" ht="13.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7"/>
      <c r="AG114" s="7"/>
      <c r="AH114" s="7"/>
      <c r="AI114" s="7"/>
      <c r="AJ114" s="7"/>
      <c r="AK114" s="7"/>
      <c r="AL114" s="7"/>
      <c r="AM114" s="7"/>
      <c r="AN114" s="7"/>
      <c r="AO114" s="7"/>
      <c r="AP114" s="7"/>
      <c r="AQ114" s="7"/>
      <c r="AR114" s="7"/>
      <c r="AS114" s="7"/>
    </row>
    <row r="115" spans="1:45" ht="13.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7"/>
      <c r="AG115" s="7"/>
      <c r="AH115" s="7"/>
      <c r="AI115" s="7"/>
      <c r="AJ115" s="7"/>
      <c r="AK115" s="7"/>
      <c r="AL115" s="7"/>
      <c r="AM115" s="7"/>
      <c r="AN115" s="7"/>
      <c r="AO115" s="7"/>
      <c r="AP115" s="7"/>
      <c r="AQ115" s="7"/>
      <c r="AR115" s="7"/>
      <c r="AS115" s="7"/>
    </row>
    <row r="116" spans="1:45" ht="13.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7"/>
      <c r="AG116" s="7"/>
      <c r="AH116" s="7"/>
      <c r="AI116" s="7"/>
      <c r="AJ116" s="7"/>
      <c r="AK116" s="7"/>
      <c r="AL116" s="7"/>
      <c r="AM116" s="7"/>
      <c r="AN116" s="7"/>
      <c r="AO116" s="7"/>
      <c r="AP116" s="7"/>
      <c r="AQ116" s="7"/>
      <c r="AR116" s="7"/>
      <c r="AS116" s="7"/>
    </row>
    <row r="117" spans="1:45" ht="13.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7"/>
      <c r="AG117" s="7"/>
      <c r="AH117" s="7"/>
      <c r="AI117" s="7"/>
      <c r="AJ117" s="7"/>
      <c r="AK117" s="7"/>
      <c r="AL117" s="7"/>
      <c r="AM117" s="7"/>
      <c r="AN117" s="7"/>
      <c r="AO117" s="7"/>
      <c r="AP117" s="7"/>
      <c r="AQ117" s="7"/>
      <c r="AR117" s="7"/>
      <c r="AS117" s="7"/>
    </row>
    <row r="118" spans="1:45" ht="13.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7"/>
      <c r="AG118" s="7"/>
      <c r="AH118" s="7"/>
      <c r="AI118" s="7"/>
      <c r="AJ118" s="7"/>
      <c r="AK118" s="7"/>
      <c r="AL118" s="7"/>
      <c r="AM118" s="7"/>
      <c r="AN118" s="7"/>
      <c r="AO118" s="7"/>
      <c r="AP118" s="7"/>
      <c r="AQ118" s="7"/>
      <c r="AR118" s="7"/>
      <c r="AS118" s="7"/>
    </row>
    <row r="119" spans="1:45" ht="13.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7"/>
      <c r="AG119" s="7"/>
      <c r="AH119" s="7"/>
      <c r="AI119" s="7"/>
      <c r="AJ119" s="7"/>
      <c r="AK119" s="7"/>
      <c r="AL119" s="7"/>
      <c r="AM119" s="7"/>
      <c r="AN119" s="7"/>
      <c r="AO119" s="7"/>
      <c r="AP119" s="7"/>
      <c r="AQ119" s="7"/>
      <c r="AR119" s="7"/>
      <c r="AS119" s="7"/>
    </row>
    <row r="120" spans="1:45" ht="13.5" customHeight="1">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7"/>
      <c r="AG120" s="7"/>
      <c r="AH120" s="7"/>
      <c r="AI120" s="7"/>
      <c r="AJ120" s="7"/>
      <c r="AK120" s="7"/>
      <c r="AL120" s="7"/>
      <c r="AM120" s="7"/>
      <c r="AN120" s="7"/>
      <c r="AO120" s="7"/>
      <c r="AP120" s="7"/>
      <c r="AQ120" s="7"/>
      <c r="AR120" s="7"/>
      <c r="AS120" s="7"/>
    </row>
    <row r="121" spans="1:45" ht="13.5" customHeight="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7"/>
      <c r="AG121" s="7"/>
      <c r="AH121" s="7"/>
      <c r="AI121" s="7"/>
      <c r="AJ121" s="7"/>
      <c r="AK121" s="7"/>
      <c r="AL121" s="7"/>
      <c r="AM121" s="7"/>
      <c r="AN121" s="7"/>
      <c r="AO121" s="7"/>
      <c r="AP121" s="7"/>
      <c r="AQ121" s="7"/>
      <c r="AR121" s="7"/>
      <c r="AS121" s="7"/>
    </row>
    <row r="122" spans="1:45" ht="13.5" customHeight="1">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7"/>
      <c r="AG122" s="7"/>
      <c r="AH122" s="7"/>
      <c r="AI122" s="7"/>
      <c r="AJ122" s="7"/>
      <c r="AK122" s="7"/>
      <c r="AL122" s="7"/>
      <c r="AM122" s="7"/>
      <c r="AN122" s="7"/>
      <c r="AO122" s="7"/>
      <c r="AP122" s="7"/>
      <c r="AQ122" s="7"/>
      <c r="AR122" s="7"/>
      <c r="AS122" s="7"/>
    </row>
    <row r="123" spans="1:45" ht="13.5" customHeight="1">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7"/>
      <c r="AG123" s="7"/>
      <c r="AH123" s="7"/>
      <c r="AI123" s="7"/>
      <c r="AJ123" s="7"/>
      <c r="AK123" s="7"/>
      <c r="AL123" s="7"/>
      <c r="AM123" s="7"/>
      <c r="AN123" s="7"/>
      <c r="AO123" s="7"/>
      <c r="AP123" s="7"/>
      <c r="AQ123" s="7"/>
      <c r="AR123" s="7"/>
      <c r="AS123" s="7"/>
    </row>
    <row r="124" spans="1:45" ht="13.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7"/>
      <c r="AG124" s="7"/>
      <c r="AH124" s="7"/>
      <c r="AI124" s="7"/>
      <c r="AJ124" s="7"/>
      <c r="AK124" s="7"/>
      <c r="AL124" s="7"/>
      <c r="AM124" s="7"/>
      <c r="AN124" s="7"/>
      <c r="AO124" s="7"/>
      <c r="AP124" s="7"/>
      <c r="AQ124" s="7"/>
      <c r="AR124" s="7"/>
      <c r="AS124" s="7"/>
    </row>
    <row r="125" spans="1:45" ht="13.5" customHeight="1">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7"/>
      <c r="AG125" s="7"/>
      <c r="AH125" s="7"/>
      <c r="AI125" s="7"/>
      <c r="AJ125" s="7"/>
      <c r="AK125" s="7"/>
      <c r="AL125" s="7"/>
      <c r="AM125" s="7"/>
      <c r="AN125" s="7"/>
      <c r="AO125" s="7"/>
      <c r="AP125" s="7"/>
      <c r="AQ125" s="7"/>
      <c r="AR125" s="7"/>
      <c r="AS125" s="7"/>
    </row>
    <row r="126" spans="1:45" ht="13.5" customHeight="1">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7"/>
      <c r="AG126" s="7"/>
      <c r="AH126" s="7"/>
      <c r="AI126" s="7"/>
      <c r="AJ126" s="7"/>
      <c r="AK126" s="7"/>
      <c r="AL126" s="7"/>
      <c r="AM126" s="7"/>
      <c r="AN126" s="7"/>
      <c r="AO126" s="7"/>
      <c r="AP126" s="7"/>
      <c r="AQ126" s="7"/>
      <c r="AR126" s="7"/>
      <c r="AS126" s="7"/>
    </row>
    <row r="127" spans="1:45" ht="13.5" customHeight="1">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7"/>
      <c r="AG127" s="7"/>
      <c r="AH127" s="7"/>
      <c r="AI127" s="7"/>
      <c r="AJ127" s="7"/>
      <c r="AK127" s="7"/>
      <c r="AL127" s="7"/>
      <c r="AM127" s="7"/>
      <c r="AN127" s="7"/>
      <c r="AO127" s="7"/>
      <c r="AP127" s="7"/>
      <c r="AQ127" s="7"/>
      <c r="AR127" s="7"/>
      <c r="AS127" s="7"/>
    </row>
    <row r="128" spans="1:45" ht="13.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7"/>
      <c r="AG128" s="7"/>
      <c r="AH128" s="7"/>
      <c r="AI128" s="7"/>
      <c r="AJ128" s="7"/>
      <c r="AK128" s="7"/>
      <c r="AL128" s="7"/>
      <c r="AM128" s="7"/>
      <c r="AN128" s="7"/>
      <c r="AO128" s="7"/>
      <c r="AP128" s="7"/>
      <c r="AQ128" s="7"/>
      <c r="AR128" s="7"/>
      <c r="AS128" s="7"/>
    </row>
    <row r="129" spans="1:45" ht="13.5" customHeight="1">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7"/>
      <c r="AG129" s="7"/>
      <c r="AH129" s="7"/>
      <c r="AI129" s="7"/>
      <c r="AJ129" s="7"/>
      <c r="AK129" s="7"/>
      <c r="AL129" s="7"/>
      <c r="AM129" s="7"/>
      <c r="AN129" s="7"/>
      <c r="AO129" s="7"/>
      <c r="AP129" s="7"/>
      <c r="AQ129" s="7"/>
      <c r="AR129" s="7"/>
      <c r="AS129" s="7"/>
    </row>
    <row r="130" spans="1:45" ht="13.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7"/>
      <c r="AG130" s="7"/>
      <c r="AH130" s="7"/>
      <c r="AI130" s="7"/>
      <c r="AJ130" s="7"/>
      <c r="AK130" s="7"/>
      <c r="AL130" s="7"/>
      <c r="AM130" s="7"/>
      <c r="AN130" s="7"/>
      <c r="AO130" s="7"/>
      <c r="AP130" s="7"/>
      <c r="AQ130" s="7"/>
      <c r="AR130" s="7"/>
      <c r="AS130" s="7"/>
    </row>
    <row r="131" spans="1:45" ht="13.5" customHeight="1">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7"/>
      <c r="AG131" s="7"/>
      <c r="AH131" s="7"/>
      <c r="AI131" s="7"/>
      <c r="AJ131" s="7"/>
      <c r="AK131" s="7"/>
      <c r="AL131" s="7"/>
      <c r="AM131" s="7"/>
      <c r="AN131" s="7"/>
      <c r="AO131" s="7"/>
      <c r="AP131" s="7"/>
      <c r="AQ131" s="7"/>
      <c r="AR131" s="7"/>
      <c r="AS131" s="7"/>
    </row>
    <row r="132" spans="1:45" ht="13.5" customHeight="1">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7"/>
      <c r="AG132" s="7"/>
      <c r="AH132" s="7"/>
      <c r="AI132" s="7"/>
      <c r="AJ132" s="7"/>
      <c r="AK132" s="7"/>
      <c r="AL132" s="7"/>
      <c r="AM132" s="7"/>
      <c r="AN132" s="7"/>
      <c r="AO132" s="7"/>
      <c r="AP132" s="7"/>
      <c r="AQ132" s="7"/>
      <c r="AR132" s="7"/>
      <c r="AS132" s="7"/>
    </row>
    <row r="133" spans="1:45" ht="13.5" customHeight="1">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7"/>
      <c r="AG133" s="7"/>
      <c r="AH133" s="7"/>
      <c r="AI133" s="7"/>
      <c r="AJ133" s="7"/>
      <c r="AK133" s="7"/>
      <c r="AL133" s="7"/>
      <c r="AM133" s="7"/>
      <c r="AN133" s="7"/>
      <c r="AO133" s="7"/>
      <c r="AP133" s="7"/>
      <c r="AQ133" s="7"/>
      <c r="AR133" s="7"/>
      <c r="AS133" s="7"/>
    </row>
    <row r="134" spans="1:45" ht="13.5" customHeight="1">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7"/>
      <c r="AG134" s="7"/>
      <c r="AH134" s="7"/>
      <c r="AI134" s="7"/>
      <c r="AJ134" s="7"/>
      <c r="AK134" s="7"/>
      <c r="AL134" s="7"/>
      <c r="AM134" s="7"/>
      <c r="AN134" s="7"/>
      <c r="AO134" s="7"/>
      <c r="AP134" s="7"/>
      <c r="AQ134" s="7"/>
      <c r="AR134" s="7"/>
      <c r="AS134" s="7"/>
    </row>
    <row r="135" spans="1:45" ht="13.5" customHeight="1">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7"/>
      <c r="AG135" s="7"/>
      <c r="AH135" s="7"/>
      <c r="AI135" s="7"/>
      <c r="AJ135" s="7"/>
      <c r="AK135" s="7"/>
      <c r="AL135" s="7"/>
      <c r="AM135" s="7"/>
      <c r="AN135" s="7"/>
      <c r="AO135" s="7"/>
      <c r="AP135" s="7"/>
      <c r="AQ135" s="7"/>
      <c r="AR135" s="7"/>
      <c r="AS135" s="7"/>
    </row>
    <row r="136" spans="1:45" ht="13.5" customHeight="1">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7"/>
      <c r="AG136" s="7"/>
      <c r="AH136" s="7"/>
      <c r="AI136" s="7"/>
      <c r="AJ136" s="7"/>
      <c r="AK136" s="7"/>
      <c r="AL136" s="7"/>
      <c r="AM136" s="7"/>
      <c r="AN136" s="7"/>
      <c r="AO136" s="7"/>
      <c r="AP136" s="7"/>
      <c r="AQ136" s="7"/>
      <c r="AR136" s="7"/>
      <c r="AS136" s="7"/>
    </row>
    <row r="137" spans="1:45" ht="13.5" customHeight="1">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7"/>
      <c r="AG137" s="7"/>
      <c r="AH137" s="7"/>
      <c r="AI137" s="7"/>
      <c r="AJ137" s="7"/>
      <c r="AK137" s="7"/>
      <c r="AL137" s="7"/>
      <c r="AM137" s="7"/>
      <c r="AN137" s="7"/>
      <c r="AO137" s="7"/>
      <c r="AP137" s="7"/>
      <c r="AQ137" s="7"/>
      <c r="AR137" s="7"/>
      <c r="AS137" s="7"/>
    </row>
    <row r="138" spans="1:45" ht="13.5"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7"/>
      <c r="AG138" s="7"/>
      <c r="AH138" s="7"/>
      <c r="AI138" s="7"/>
      <c r="AJ138" s="7"/>
      <c r="AK138" s="7"/>
      <c r="AL138" s="7"/>
      <c r="AM138" s="7"/>
      <c r="AN138" s="7"/>
      <c r="AO138" s="7"/>
      <c r="AP138" s="7"/>
      <c r="AQ138" s="7"/>
      <c r="AR138" s="7"/>
      <c r="AS138" s="7"/>
    </row>
    <row r="139" spans="1:45" ht="13.5" customHeight="1">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7"/>
      <c r="AG139" s="7"/>
      <c r="AH139" s="7"/>
      <c r="AI139" s="7"/>
      <c r="AJ139" s="7"/>
      <c r="AK139" s="7"/>
      <c r="AL139" s="7"/>
      <c r="AM139" s="7"/>
      <c r="AN139" s="7"/>
      <c r="AO139" s="7"/>
      <c r="AP139" s="7"/>
      <c r="AQ139" s="7"/>
      <c r="AR139" s="7"/>
      <c r="AS139" s="7"/>
    </row>
    <row r="140" spans="1:45" ht="13.5" customHeight="1">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7"/>
      <c r="AG140" s="7"/>
      <c r="AH140" s="7"/>
      <c r="AI140" s="7"/>
      <c r="AJ140" s="7"/>
      <c r="AK140" s="7"/>
      <c r="AL140" s="7"/>
      <c r="AM140" s="7"/>
      <c r="AN140" s="7"/>
      <c r="AO140" s="7"/>
      <c r="AP140" s="7"/>
      <c r="AQ140" s="7"/>
      <c r="AR140" s="7"/>
      <c r="AS140" s="7"/>
    </row>
    <row r="141" spans="1:45" ht="13.5" customHeight="1">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7"/>
      <c r="AG141" s="7"/>
      <c r="AH141" s="7"/>
      <c r="AI141" s="7"/>
      <c r="AJ141" s="7"/>
      <c r="AK141" s="7"/>
      <c r="AL141" s="7"/>
      <c r="AM141" s="7"/>
      <c r="AN141" s="7"/>
      <c r="AO141" s="7"/>
      <c r="AP141" s="7"/>
      <c r="AQ141" s="7"/>
      <c r="AR141" s="7"/>
      <c r="AS141" s="7"/>
    </row>
    <row r="142" spans="1:45" ht="13.5" customHeight="1">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7"/>
      <c r="AG142" s="7"/>
      <c r="AH142" s="7"/>
      <c r="AI142" s="7"/>
      <c r="AJ142" s="7"/>
      <c r="AK142" s="7"/>
      <c r="AL142" s="7"/>
      <c r="AM142" s="7"/>
      <c r="AN142" s="7"/>
      <c r="AO142" s="7"/>
      <c r="AP142" s="7"/>
      <c r="AQ142" s="7"/>
      <c r="AR142" s="7"/>
      <c r="AS142" s="7"/>
    </row>
    <row r="143" spans="1:45" ht="13.5" customHeight="1">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7"/>
      <c r="AG143" s="7"/>
      <c r="AH143" s="7"/>
      <c r="AI143" s="7"/>
      <c r="AJ143" s="7"/>
      <c r="AK143" s="7"/>
      <c r="AL143" s="7"/>
      <c r="AM143" s="7"/>
      <c r="AN143" s="7"/>
      <c r="AO143" s="7"/>
      <c r="AP143" s="7"/>
      <c r="AQ143" s="7"/>
      <c r="AR143" s="7"/>
      <c r="AS143" s="7"/>
    </row>
    <row r="144" spans="1:45" ht="13.5" customHeight="1">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7"/>
      <c r="AG144" s="7"/>
      <c r="AH144" s="7"/>
      <c r="AI144" s="7"/>
      <c r="AJ144" s="7"/>
      <c r="AK144" s="7"/>
      <c r="AL144" s="7"/>
      <c r="AM144" s="7"/>
      <c r="AN144" s="7"/>
      <c r="AO144" s="7"/>
      <c r="AP144" s="7"/>
      <c r="AQ144" s="7"/>
      <c r="AR144" s="7"/>
      <c r="AS144" s="7"/>
    </row>
    <row r="145" spans="1:45" ht="13.5" customHeight="1">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7"/>
      <c r="AG145" s="7"/>
      <c r="AH145" s="7"/>
      <c r="AI145" s="7"/>
      <c r="AJ145" s="7"/>
      <c r="AK145" s="7"/>
      <c r="AL145" s="7"/>
      <c r="AM145" s="7"/>
      <c r="AN145" s="7"/>
      <c r="AO145" s="7"/>
      <c r="AP145" s="7"/>
      <c r="AQ145" s="7"/>
      <c r="AR145" s="7"/>
      <c r="AS145" s="7"/>
    </row>
    <row r="146" spans="1:45" ht="13.5" customHeight="1">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7"/>
      <c r="AG146" s="7"/>
      <c r="AH146" s="7"/>
      <c r="AI146" s="7"/>
      <c r="AJ146" s="7"/>
      <c r="AK146" s="7"/>
      <c r="AL146" s="7"/>
      <c r="AM146" s="7"/>
      <c r="AN146" s="7"/>
      <c r="AO146" s="7"/>
      <c r="AP146" s="7"/>
      <c r="AQ146" s="7"/>
      <c r="AR146" s="7"/>
      <c r="AS146" s="7"/>
    </row>
    <row r="147" spans="1:45" ht="13.5" customHeight="1">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7"/>
      <c r="AG147" s="7"/>
      <c r="AH147" s="7"/>
      <c r="AI147" s="7"/>
      <c r="AJ147" s="7"/>
      <c r="AK147" s="7"/>
      <c r="AL147" s="7"/>
      <c r="AM147" s="7"/>
      <c r="AN147" s="7"/>
      <c r="AO147" s="7"/>
      <c r="AP147" s="7"/>
      <c r="AQ147" s="7"/>
      <c r="AR147" s="7"/>
      <c r="AS147" s="7"/>
    </row>
    <row r="148" spans="1:45" ht="13.5" customHeight="1">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7"/>
      <c r="AG148" s="7"/>
      <c r="AH148" s="7"/>
      <c r="AI148" s="7"/>
      <c r="AJ148" s="7"/>
      <c r="AK148" s="7"/>
      <c r="AL148" s="7"/>
      <c r="AM148" s="7"/>
      <c r="AN148" s="7"/>
      <c r="AO148" s="7"/>
      <c r="AP148" s="7"/>
      <c r="AQ148" s="7"/>
      <c r="AR148" s="7"/>
      <c r="AS148" s="7"/>
    </row>
    <row r="149" spans="1:45" ht="13.5" customHeight="1">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7"/>
      <c r="AG149" s="7"/>
      <c r="AH149" s="7"/>
      <c r="AI149" s="7"/>
      <c r="AJ149" s="7"/>
      <c r="AK149" s="7"/>
      <c r="AL149" s="7"/>
      <c r="AM149" s="7"/>
      <c r="AN149" s="7"/>
      <c r="AO149" s="7"/>
      <c r="AP149" s="7"/>
      <c r="AQ149" s="7"/>
      <c r="AR149" s="7"/>
      <c r="AS149" s="7"/>
    </row>
    <row r="150" spans="1:45" ht="13.5" customHeight="1">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7"/>
      <c r="AG150" s="7"/>
      <c r="AH150" s="7"/>
      <c r="AI150" s="7"/>
      <c r="AJ150" s="7"/>
      <c r="AK150" s="7"/>
      <c r="AL150" s="7"/>
      <c r="AM150" s="7"/>
      <c r="AN150" s="7"/>
      <c r="AO150" s="7"/>
      <c r="AP150" s="7"/>
      <c r="AQ150" s="7"/>
      <c r="AR150" s="7"/>
      <c r="AS150" s="7"/>
    </row>
    <row r="151" spans="1:31" ht="12.7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row>
    <row r="152" spans="1:31" ht="12.7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row>
    <row r="153" spans="1:31" ht="12.7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row>
    <row r="154" spans="1:31" ht="12.7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row>
    <row r="155" spans="1:31" ht="12.7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row>
    <row r="156" spans="1:31" ht="12.7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row>
    <row r="157" spans="1:31" ht="12.7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row>
    <row r="158" spans="1:31" ht="12.7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row>
    <row r="159" spans="1:31" ht="12.7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row>
    <row r="160" spans="1:31" ht="12.7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row>
    <row r="161" spans="1:31" ht="12.7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row>
    <row r="162" spans="1:31" ht="12.7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row>
    <row r="163" spans="1:31" ht="12.7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row>
    <row r="164" spans="1:31" ht="12.7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row>
    <row r="165" spans="1:31" ht="12.7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row>
    <row r="166" spans="1:31" ht="12.7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row>
    <row r="167" spans="1:31" ht="12.7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row>
    <row r="168" spans="1:31" ht="12.7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row>
    <row r="169" spans="1:31" ht="12.7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row>
    <row r="170" spans="1:31" ht="12.7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row>
    <row r="171" spans="1:31" ht="12.7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row>
    <row r="172" spans="1:31" ht="12.7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row>
    <row r="173" spans="1:31" ht="12.7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row>
    <row r="174" spans="1:31" ht="12.7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row>
    <row r="175" spans="1:31" ht="12.7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row>
    <row r="176" spans="1:31" ht="12.7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row>
    <row r="177" spans="1:31" ht="12.7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row>
    <row r="178" spans="1:31" ht="12.7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row>
    <row r="179" spans="1:31" ht="12.7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row>
    <row r="180" spans="1:31" ht="12.7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row>
    <row r="181" spans="1:31" ht="12.7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row>
    <row r="182" spans="1:31" ht="12.7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row>
    <row r="183" spans="1:31" ht="12.7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row>
    <row r="184" spans="1:31" ht="12.7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row>
    <row r="185" spans="1:31" ht="12.7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row>
    <row r="186" spans="1:31" ht="12.7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row>
    <row r="187" spans="1:31" ht="12.7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row>
    <row r="188" spans="1:31" ht="12.7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row>
    <row r="189" spans="1:31" ht="12.7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row>
    <row r="190" spans="1:31" ht="12.7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row>
    <row r="191" spans="1:31" ht="12.75">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row>
    <row r="192" spans="1:31" ht="12.75">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row>
    <row r="193" spans="1:31" ht="12.75">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row>
    <row r="194" spans="1:31" ht="12.75">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row>
    <row r="195" spans="1:31" ht="12.75">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row>
    <row r="196" spans="1:31" ht="12.75">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row>
    <row r="197" spans="1:31" ht="12.75">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row>
    <row r="198" spans="1:31" ht="12.75">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row>
    <row r="199" spans="1:31" ht="12.75">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row>
    <row r="200" spans="1:31" ht="12.75">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row>
    <row r="201" spans="1:31" ht="12.75">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row>
    <row r="202" spans="1:31" ht="12.75">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row>
    <row r="203" spans="1:31" ht="12.75">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row>
    <row r="204" spans="1:31" ht="12.75">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row>
    <row r="205" spans="1:31" ht="12.75">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row>
    <row r="206" spans="1:31" ht="12.75">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row>
    <row r="207" spans="1:31" ht="12.75">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row>
    <row r="208" spans="1:31" ht="12.75">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row>
    <row r="209" spans="1:31" ht="12.75">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row>
    <row r="210" spans="1:31" ht="12.75">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row>
    <row r="211" spans="1:31" ht="12.75">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row>
    <row r="212" spans="1:31" ht="12.75">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row>
    <row r="213" spans="1:31" ht="12.75">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row>
    <row r="214" spans="1:31" ht="12.75">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row>
    <row r="215" spans="1:31" ht="12.75">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row>
    <row r="216" spans="1:31" ht="12.75">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row>
    <row r="217" spans="1:31" ht="12.75">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row>
    <row r="218" spans="1:31" ht="12.75">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row>
    <row r="219" spans="1:31" ht="12.75">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row>
    <row r="220" spans="1:31" ht="12.75">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row>
    <row r="221" spans="1:31" ht="12.75">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row>
    <row r="222" spans="1:31" ht="12.75">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row>
    <row r="223" spans="1:31" ht="12.75">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row>
    <row r="224" spans="1:31" ht="12.75">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row>
    <row r="225" spans="1:31" ht="12.75">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row>
    <row r="226" spans="1:31" ht="12.75">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row>
    <row r="227" spans="1:31" ht="12.75">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row>
    <row r="228" spans="1:31" ht="12.75">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row>
    <row r="229" spans="1:31" ht="12.75">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row>
    <row r="230" spans="1:31" ht="12.75">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row>
    <row r="231" spans="1:31" ht="12.75">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row>
    <row r="232" spans="1:31" ht="12.75">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row>
    <row r="233" spans="1:31" ht="12.75">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row>
    <row r="234" spans="1:31" ht="12.75">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row>
    <row r="235" spans="1:31" ht="12.75">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row>
    <row r="236" spans="1:31" ht="12.75">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row>
    <row r="237" spans="1:31" ht="12.75">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row>
    <row r="238" spans="1:31" ht="12.75">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row>
    <row r="239" spans="1:31" ht="12.75">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row>
    <row r="240" spans="1:31" ht="12.75">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row>
    <row r="241" spans="1:31" ht="12.75">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row>
    <row r="242" spans="1:31" ht="12.75">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row>
    <row r="243" spans="1:31" ht="12.75">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row>
    <row r="244" spans="1:31" ht="12.75">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row>
    <row r="245" spans="1:31" ht="12.75">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row>
    <row r="246" spans="1:31" ht="12.75">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row>
    <row r="247" spans="1:31" ht="12.75">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row>
    <row r="248" spans="1:31" ht="12.75">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row>
    <row r="249" spans="1:31" ht="12.75">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row>
    <row r="250" spans="1:31" ht="12.75">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row>
    <row r="251" spans="1:31" ht="12.75">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row>
    <row r="252" spans="1:31" ht="12.75">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row>
    <row r="253" spans="1:31" ht="12.75">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row>
    <row r="254" spans="1:31" ht="12.75">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row>
    <row r="255" spans="1:31" ht="12.75">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row>
    <row r="256" spans="1:31" ht="12.75">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row>
    <row r="257" spans="1:31" ht="12.75">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row>
    <row r="258" spans="1:31" ht="12.75">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row>
    <row r="259" spans="1:31" ht="12.75">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row>
    <row r="260" spans="1:31" ht="12.75">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row>
    <row r="261" spans="1:31" ht="12.75">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row>
    <row r="262" spans="1:31" ht="12.75">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row>
    <row r="263" spans="1:31" ht="12.75">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row>
    <row r="264" spans="1:31" ht="12.75">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row>
    <row r="265" spans="1:31" ht="12.75">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row>
    <row r="266" spans="1:31" ht="12.75">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row>
    <row r="267" spans="1:31" ht="12.75">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row>
    <row r="268" spans="1:31" ht="12.75">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row>
    <row r="269" spans="1:31" ht="12.75">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row>
    <row r="270" spans="1:31" ht="12.75">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row>
    <row r="271" spans="1:31" ht="12.75">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row>
    <row r="272" spans="1:31" ht="12.75">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row>
    <row r="273" spans="1:31" ht="12.75">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row>
    <row r="274" spans="1:31" ht="12.75">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row>
    <row r="275" spans="1:31" ht="12.75">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row>
    <row r="276" spans="1:31" ht="12.75">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row>
    <row r="277" spans="1:31" ht="12.75">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row>
    <row r="278" spans="1:31" ht="12.75">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row>
    <row r="279" spans="1:31" ht="12.75">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row>
    <row r="280" spans="1:31" ht="12.75">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row>
    <row r="281" spans="1:31" ht="12.75">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row>
    <row r="282" spans="1:31" ht="12.75">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row>
    <row r="283" spans="1:31" ht="12.75">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row>
    <row r="284" spans="1:31" ht="12.75">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row>
    <row r="285" spans="1:31" ht="12.75">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row>
    <row r="286" spans="1:31" ht="12.75">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row>
    <row r="287" spans="1:31" ht="12.75">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row>
    <row r="288" spans="1:31" ht="12.75">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row>
    <row r="289" spans="1:31" ht="12.75">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row>
    <row r="290" spans="1:31" ht="12.75">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row>
    <row r="291" spans="1:31" ht="12.75">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row>
    <row r="292" spans="1:31" ht="12.75">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row>
    <row r="293" spans="1:31" ht="12.75">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row>
    <row r="294" spans="1:31" ht="12.75">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row>
    <row r="295" spans="1:31" ht="12.75">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row>
    <row r="296" spans="1:31" ht="12.75">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row>
    <row r="297" spans="1:31" ht="12.75">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row>
    <row r="298" spans="1:31" ht="12.75">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row>
    <row r="299" spans="1:31" ht="12.75">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row>
    <row r="300" spans="1:31" ht="12.75">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row>
    <row r="301" spans="1:31" ht="12.75">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row>
    <row r="302" spans="1:31" ht="12.75">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row>
    <row r="303" spans="1:31" ht="12.75">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row>
    <row r="304" spans="1:31" ht="12.75">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row>
    <row r="305" spans="1:31" ht="12.75">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row>
    <row r="306" spans="1:31" ht="12.75">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row>
    <row r="307" spans="1:31" ht="12.75">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row>
    <row r="308" spans="1:31" ht="12.75">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row>
    <row r="309" spans="1:31" ht="12.75">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row>
    <row r="310" spans="1:31" ht="12.75">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row>
    <row r="311" spans="1:31" ht="12.75">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row>
    <row r="312" spans="1:31" ht="12.75">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row>
    <row r="313" spans="1:31" ht="12.75">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row>
    <row r="314" spans="1:31" ht="12.75">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row>
    <row r="315" spans="1:31" ht="12.75">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row>
    <row r="316" spans="1:31" ht="12.75">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row>
    <row r="317" spans="1:31" ht="12.75">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row>
    <row r="318" spans="1:31" ht="12.75">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row>
    <row r="319" spans="1:31" ht="12.75">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row>
    <row r="320" spans="1:31" ht="12.75">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row>
    <row r="321" spans="1:31" ht="12.75">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row>
    <row r="322" spans="1:31" ht="12.75">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row>
    <row r="323" spans="1:31" ht="12.75">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row>
    <row r="324" spans="1:31" ht="12.75">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row>
    <row r="325" spans="1:31" ht="12.75">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row>
    <row r="326" spans="1:31" ht="12.75">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row>
    <row r="327" spans="1:31" ht="12.75">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row>
    <row r="328" spans="1:31" ht="12.75">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row>
    <row r="329" spans="1:31" ht="12.75">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row>
    <row r="330" spans="1:31" ht="12.75">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row>
    <row r="331" spans="1:31" ht="12.75">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row>
    <row r="332" spans="1:31" ht="12.75">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row>
    <row r="333" spans="1:31" ht="12.75">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row>
    <row r="334" spans="1:31" ht="12.75">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row>
    <row r="335" spans="1:31" ht="12.75">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row>
    <row r="336" spans="1:31" ht="12.75">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row>
    <row r="337" spans="1:31" ht="12.75">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row>
    <row r="338" spans="1:31" ht="12.75">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row>
    <row r="339" spans="1:31" ht="12.75">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row>
    <row r="340" spans="1:31" ht="12.75">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row>
    <row r="341" spans="1:31" ht="12.75">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row>
    <row r="342" spans="1:31" ht="12.75">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row>
    <row r="343" spans="1:31" ht="12.75">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row>
    <row r="344" spans="1:31" ht="12.75">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row>
    <row r="345" spans="1:31" ht="12.75">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row>
    <row r="346" spans="1:31" ht="12.75">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row>
    <row r="347" spans="1:31" ht="12.75">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row>
    <row r="348" spans="1:31" ht="12.75">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row>
    <row r="349" spans="1:31" ht="12.75">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row>
    <row r="350" spans="1:31" ht="12.75">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row>
    <row r="351" spans="1:31" ht="12.75">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row>
    <row r="352" spans="1:31" ht="12.75">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row>
    <row r="353" spans="1:31" ht="12.75">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row>
    <row r="354" spans="1:31" ht="12.75">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row>
    <row r="355" spans="1:31" ht="12.75">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row>
    <row r="356" spans="1:31" ht="12.75">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row>
    <row r="357" spans="1:31" ht="12.75">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row>
    <row r="358" spans="1:31" ht="12.75">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row>
    <row r="359" spans="1:31" ht="12.75">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row>
    <row r="360" spans="1:31" ht="12.75">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row>
    <row r="361" spans="1:31" ht="12.75">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row>
    <row r="362" spans="1:31" ht="12.75">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row>
    <row r="363" spans="1:31" ht="12.75">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row>
    <row r="364" spans="1:31" ht="12.75">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row>
    <row r="365" spans="1:31" ht="12.75">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row>
    <row r="366" spans="1:31" ht="12.75">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row>
    <row r="367" spans="1:31" ht="12.75">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row>
    <row r="368" spans="1:31" ht="12.75">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row>
    <row r="369" spans="1:31" ht="12.75">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row>
    <row r="370" spans="1:31" ht="12.75">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row>
    <row r="371" spans="1:31" ht="12.75">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row>
    <row r="372" spans="1:31" ht="12.75">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row>
    <row r="373" spans="1:31" ht="12.75">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row>
    <row r="374" spans="1:31" ht="12.75">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row>
    <row r="375" spans="1:31" ht="12.75">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row>
    <row r="376" spans="1:31" ht="12.75">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row>
    <row r="377" spans="1:31" ht="12.75">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row>
    <row r="378" spans="1:31" ht="12.75">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row>
    <row r="379" spans="1:31" ht="12.75">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row>
    <row r="380" spans="1:31" ht="12.75">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row>
    <row r="381" spans="1:31" ht="12.75">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row>
    <row r="382" spans="1:31" ht="12.75">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row>
    <row r="383" spans="1:31" ht="12.75">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row>
    <row r="384" spans="1:31" ht="12.75">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row>
    <row r="385" spans="1:31" ht="12.75">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row>
    <row r="386" spans="1:31" ht="12.75">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row>
    <row r="387" spans="1:31" ht="12.75">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row>
    <row r="388" spans="1:31" ht="12.75">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row>
    <row r="389" spans="1:31" ht="12.75">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row>
    <row r="390" spans="1:31" ht="12.75">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row>
    <row r="391" spans="1:31" ht="12.75">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row>
    <row r="392" spans="1:31" ht="12.75">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row>
    <row r="393" spans="1:31" ht="12.75">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row>
    <row r="394" spans="1:31" ht="12.75">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row>
    <row r="395" spans="1:31" ht="12.75">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row>
    <row r="396" spans="1:31" ht="12.75">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row>
    <row r="397" spans="1:31" ht="12.75">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row>
    <row r="398" spans="1:31" ht="12.75">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row>
    <row r="399" spans="1:31" ht="12.75">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row>
    <row r="400" spans="1:31" ht="12.75">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row>
    <row r="401" spans="1:31" ht="12.75">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row>
    <row r="402" spans="1:31" ht="12.75">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row>
    <row r="403" spans="1:31" ht="12.75">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row>
    <row r="404" spans="1:31" ht="12.75">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row>
    <row r="405" spans="1:31" ht="12.75">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row>
    <row r="406" spans="1:31" ht="12.75">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row>
    <row r="407" spans="1:31" ht="12.75">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row>
    <row r="408" spans="1:31" ht="12.75">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row>
    <row r="409" spans="1:31" ht="12.75">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row>
    <row r="410" spans="1:31" ht="12.75">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row>
    <row r="411" spans="1:31" ht="12.75">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row>
    <row r="412" spans="1:31" ht="12.75">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row>
    <row r="413" spans="1:31" ht="12.75">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row>
    <row r="414" spans="1:31" ht="12.75">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row>
    <row r="415" spans="1:31" ht="12.75">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row>
    <row r="416" spans="1:31" ht="12.75">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row>
    <row r="417" spans="1:31" ht="12.75">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row>
    <row r="418" spans="1:31" ht="12.75">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row>
    <row r="419" spans="1:31" ht="12.75">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row>
    <row r="420" spans="1:31" ht="12.75">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row>
    <row r="421" spans="1:31" ht="12.75">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row>
    <row r="422" spans="1:31" ht="12.75">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row>
    <row r="423" spans="1:31" ht="12.75">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row>
    <row r="424" spans="1:31" ht="12.75">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row>
    <row r="425" spans="1:31" ht="12.75">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row>
    <row r="426" spans="1:31" ht="12.75">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row>
    <row r="427" spans="1:31" ht="12.75">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row>
    <row r="428" spans="1:31" ht="12.75">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row>
    <row r="429" spans="1:31" ht="12.75">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row>
    <row r="430" spans="1:31" ht="12.75">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row>
    <row r="431" spans="1:31" ht="12.75">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row>
    <row r="432" spans="1:31" ht="12.75">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row>
    <row r="433" spans="1:31" ht="12.75">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row>
    <row r="434" spans="1:31" ht="12.75">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row>
    <row r="435" spans="1:31" ht="12.75">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row>
    <row r="436" spans="1:31" ht="12.75">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row>
    <row r="437" spans="1:31" ht="12.75">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row>
    <row r="438" spans="1:31" ht="12.75">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row>
    <row r="439" spans="1:31" ht="12.75">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row>
    <row r="440" spans="1:31" ht="12.75">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row>
    <row r="441" spans="1:31" ht="12.75">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row>
    <row r="442" spans="1:31" ht="12.75">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row>
    <row r="443" spans="1:31" ht="12.75">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row>
    <row r="444" spans="1:31" ht="12.75">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row>
    <row r="445" spans="1:31" ht="12.75">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row>
    <row r="446" spans="1:31" ht="12.75">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row>
    <row r="447" spans="1:31" ht="12.75">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row>
    <row r="448" spans="1:31" ht="12.75">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row>
    <row r="449" spans="1:31" ht="12.75">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row>
    <row r="450" spans="1:31" ht="12.75">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row>
    <row r="451" spans="1:31" ht="12.75">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row>
    <row r="452" spans="1:31" ht="12.75">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row>
    <row r="453" spans="1:31" ht="12.75">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row>
    <row r="454" spans="1:31" ht="12.75">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row>
    <row r="455" spans="1:31" ht="12.75">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row>
    <row r="456" spans="1:31" ht="12.75">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row>
    <row r="457" spans="1:31" ht="12.75">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row>
    <row r="458" spans="1:31" ht="12.75">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row>
    <row r="459" spans="1:31" ht="12.75">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row>
    <row r="460" spans="1:31" ht="12.75">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row>
    <row r="461" spans="1:31" ht="12.75">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row>
    <row r="462" spans="1:31" ht="12.75">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row>
    <row r="463" spans="1:31" ht="12.75">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row>
    <row r="464" spans="1:31" ht="12.75">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row>
    <row r="465" spans="1:31" ht="12.75">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row>
    <row r="466" spans="1:31" ht="12.75">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row>
    <row r="467" spans="1:31" ht="12.75">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row>
    <row r="468" spans="1:31" ht="12.75">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row>
    <row r="469" spans="1:31" ht="12.75">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row>
    <row r="470" spans="1:31" ht="12.75">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row>
    <row r="471" spans="1:31" ht="12.75">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row>
    <row r="472" spans="1:31" ht="12.75">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row>
    <row r="473" spans="1:31" ht="12.75">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row>
    <row r="474" spans="1:31" ht="12.75">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row>
    <row r="475" spans="1:31" ht="12.75">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row>
    <row r="476" spans="1:31" ht="12.75">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row>
    <row r="477" spans="1:31" ht="12.75">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row>
    <row r="478" spans="1:31" ht="12.75">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row>
    <row r="479" spans="1:31" ht="12.75">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row>
    <row r="480" spans="1:31" ht="12.75">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row>
    <row r="481" spans="1:31" ht="12.75">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row>
    <row r="482" spans="1:31" ht="12.75">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row>
    <row r="483" spans="1:31" ht="12.75">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row>
    <row r="484" spans="1:31" ht="12.75">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row>
    <row r="485" spans="1:31" ht="12.75">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row>
    <row r="486" spans="1:31" ht="12.75">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row>
    <row r="487" spans="1:31" ht="12.75">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row>
    <row r="488" spans="1:31" ht="12.75">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row>
    <row r="489" spans="1:31" ht="12.75">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row>
  </sheetData>
  <mergeCells count="17">
    <mergeCell ref="A12:B12"/>
    <mergeCell ref="A13:B13"/>
    <mergeCell ref="A14:B14"/>
    <mergeCell ref="A7:B7"/>
    <mergeCell ref="A8:B8"/>
    <mergeCell ref="A9:B9"/>
    <mergeCell ref="A10:B10"/>
    <mergeCell ref="A6:D6"/>
    <mergeCell ref="A19:B19"/>
    <mergeCell ref="A21:B21"/>
    <mergeCell ref="A22:B22"/>
    <mergeCell ref="A20:C20"/>
    <mergeCell ref="A15:B15"/>
    <mergeCell ref="A16:B16"/>
    <mergeCell ref="A17:B17"/>
    <mergeCell ref="A18:B18"/>
    <mergeCell ref="A11:B11"/>
  </mergeCells>
  <printOptions/>
  <pageMargins left="0.75" right="0.75" top="1" bottom="1" header="0.5" footer="0.5"/>
  <pageSetup horizontalDpi="600" verticalDpi="600" orientation="portrait" r:id="rId3"/>
  <drawing r:id="rId2"/>
  <legacyDrawing r:id="rId1"/>
</worksheet>
</file>

<file path=xl/worksheets/sheet6.xml><?xml version="1.0" encoding="utf-8"?>
<worksheet xmlns="http://schemas.openxmlformats.org/spreadsheetml/2006/main" xmlns:r="http://schemas.openxmlformats.org/officeDocument/2006/relationships">
  <sheetPr codeName="Sheet1"/>
  <dimension ref="A1:AS553"/>
  <sheetViews>
    <sheetView workbookViewId="0" topLeftCell="A1">
      <selection activeCell="A1" sqref="A1"/>
    </sheetView>
  </sheetViews>
  <sheetFormatPr defaultColWidth="9.140625" defaultRowHeight="15"/>
  <cols>
    <col min="35" max="35" width="9.28125" style="0" bestFit="1" customWidth="1"/>
  </cols>
  <sheetData>
    <row r="1" spans="1:45" ht="13.5" customHeight="1" thickBo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96" t="s">
        <v>1</v>
      </c>
      <c r="AC1" s="97" t="s">
        <v>21</v>
      </c>
      <c r="AD1" s="20" t="s">
        <v>22</v>
      </c>
      <c r="AE1" s="20" t="s">
        <v>25</v>
      </c>
      <c r="AF1" s="20" t="s">
        <v>26</v>
      </c>
      <c r="AG1" s="20" t="s">
        <v>27</v>
      </c>
      <c r="AH1" s="20" t="s">
        <v>28</v>
      </c>
      <c r="AI1" s="21" t="s">
        <v>47</v>
      </c>
      <c r="AJ1" s="17"/>
      <c r="AK1" s="19" t="s">
        <v>51</v>
      </c>
      <c r="AL1" s="17"/>
      <c r="AM1" s="17"/>
      <c r="AN1" s="17"/>
      <c r="AO1" s="17"/>
      <c r="AP1" s="17"/>
      <c r="AQ1" s="17"/>
      <c r="AR1" s="17"/>
      <c r="AS1" s="17"/>
    </row>
    <row r="2" spans="1:45" ht="13.5" customHeight="1" thickTop="1">
      <c r="A2" s="24"/>
      <c r="B2" s="24"/>
      <c r="C2" s="24"/>
      <c r="D2" s="24"/>
      <c r="E2" s="24"/>
      <c r="F2" s="24"/>
      <c r="G2" s="24"/>
      <c r="H2" s="24"/>
      <c r="I2" s="24"/>
      <c r="J2" s="24"/>
      <c r="K2" s="24"/>
      <c r="L2" s="24"/>
      <c r="M2" s="24"/>
      <c r="N2" s="24"/>
      <c r="O2" s="24"/>
      <c r="P2" s="24"/>
      <c r="Q2" s="24"/>
      <c r="R2" s="24"/>
      <c r="S2" s="24"/>
      <c r="T2" s="24"/>
      <c r="U2" s="24"/>
      <c r="V2" s="24"/>
      <c r="W2" s="24"/>
      <c r="X2" s="28" t="s">
        <v>29</v>
      </c>
      <c r="Y2" s="29"/>
      <c r="Z2" s="30"/>
      <c r="AA2" s="24"/>
      <c r="AB2" s="40">
        <v>0</v>
      </c>
      <c r="AC2" s="41">
        <f aca="true" t="shared" si="0" ref="AC2:AC42">Y$3/Y$4-AB2/Y$4</f>
        <v>300</v>
      </c>
      <c r="AD2" s="22">
        <f aca="true" t="shared" si="1" ref="AD2:AD42">AC2-B$14</f>
        <v>200</v>
      </c>
      <c r="AE2" s="22">
        <f aca="true" t="shared" si="2" ref="AE2:AE42">(AB2-Y$6)/Y$7</f>
        <v>0</v>
      </c>
      <c r="AF2" s="22">
        <f aca="true" t="shared" si="3" ref="AF2:AF42">IF(AB2&lt;=30,C$17,-10000)</f>
        <v>150</v>
      </c>
      <c r="AG2" s="22">
        <f aca="true" t="shared" si="4" ref="AG2:AG42">IF($AB2&lt;=$D$19,$D$17,-10000)</f>
        <v>200</v>
      </c>
      <c r="AH2" s="22">
        <f aca="true" t="shared" si="5" ref="AH2:AH42">IF($AB2&lt;=$D$19,$D$18,-10000)</f>
        <v>100</v>
      </c>
      <c r="AI2" s="23">
        <f>IF(AB2&lt;$AK$2,-100000,$AC2)</f>
        <v>-100000</v>
      </c>
      <c r="AJ2" s="17"/>
      <c r="AK2" s="19">
        <f>ROUNDDOWN(D19,0)</f>
        <v>20</v>
      </c>
      <c r="AL2" s="17"/>
      <c r="AM2" s="17"/>
      <c r="AN2" s="17"/>
      <c r="AO2" s="17"/>
      <c r="AP2" s="17"/>
      <c r="AQ2" s="17"/>
      <c r="AR2" s="17"/>
      <c r="AS2" s="17"/>
    </row>
    <row r="3" spans="1:45" ht="13.5" customHeight="1">
      <c r="A3" s="24"/>
      <c r="B3" s="24"/>
      <c r="C3" s="24"/>
      <c r="D3" s="24"/>
      <c r="E3" s="24"/>
      <c r="F3" s="24"/>
      <c r="G3" s="24"/>
      <c r="H3" s="24"/>
      <c r="I3" s="24"/>
      <c r="J3" s="24"/>
      <c r="K3" s="24"/>
      <c r="L3" s="24"/>
      <c r="M3" s="24"/>
      <c r="N3" s="24"/>
      <c r="O3" s="24"/>
      <c r="P3" s="24"/>
      <c r="Q3" s="24"/>
      <c r="R3" s="24"/>
      <c r="S3" s="24"/>
      <c r="T3" s="24"/>
      <c r="U3" s="24"/>
      <c r="V3" s="24"/>
      <c r="W3" s="24"/>
      <c r="X3" s="31" t="s">
        <v>17</v>
      </c>
      <c r="Y3" s="32">
        <f>30*(1+B10)</f>
        <v>60</v>
      </c>
      <c r="Z3" s="33"/>
      <c r="AA3" s="24"/>
      <c r="AB3" s="40">
        <f>AB2+1</f>
        <v>1</v>
      </c>
      <c r="AC3" s="41">
        <f t="shared" si="0"/>
        <v>295</v>
      </c>
      <c r="AD3" s="22">
        <f t="shared" si="1"/>
        <v>195</v>
      </c>
      <c r="AE3" s="22">
        <f t="shared" si="2"/>
        <v>5</v>
      </c>
      <c r="AF3" s="22">
        <f t="shared" si="3"/>
        <v>150</v>
      </c>
      <c r="AG3" s="22">
        <f t="shared" si="4"/>
        <v>200</v>
      </c>
      <c r="AH3" s="22">
        <f t="shared" si="5"/>
        <v>100</v>
      </c>
      <c r="AI3" s="23">
        <f aca="true" t="shared" si="6" ref="AI3:AI42">IF(AB3&lt;$AK$2,-100000,$AC3)</f>
        <v>-100000</v>
      </c>
      <c r="AJ3" s="17"/>
      <c r="AK3" s="17"/>
      <c r="AL3" s="17"/>
      <c r="AM3" s="17"/>
      <c r="AN3" s="17"/>
      <c r="AO3" s="17"/>
      <c r="AP3" s="17"/>
      <c r="AQ3" s="17"/>
      <c r="AR3" s="17"/>
      <c r="AS3" s="17"/>
    </row>
    <row r="4" spans="1:45" ht="13.5" customHeight="1" thickBot="1">
      <c r="A4" s="24"/>
      <c r="B4" s="24"/>
      <c r="C4" s="24"/>
      <c r="D4" s="24"/>
      <c r="E4" s="24"/>
      <c r="F4" s="24"/>
      <c r="G4" s="24"/>
      <c r="H4" s="24"/>
      <c r="I4" s="24"/>
      <c r="J4" s="24"/>
      <c r="K4" s="24"/>
      <c r="L4" s="24"/>
      <c r="M4" s="24"/>
      <c r="N4" s="24"/>
      <c r="O4" s="24"/>
      <c r="P4" s="24"/>
      <c r="Q4" s="24"/>
      <c r="R4" s="24"/>
      <c r="S4" s="24"/>
      <c r="T4" s="24"/>
      <c r="U4" s="24"/>
      <c r="V4" s="24"/>
      <c r="W4" s="24"/>
      <c r="X4" s="34" t="s">
        <v>18</v>
      </c>
      <c r="Y4" s="35">
        <f>Y3/150-0.2</f>
        <v>0.2</v>
      </c>
      <c r="Z4" s="36"/>
      <c r="AA4" s="24"/>
      <c r="AB4" s="40">
        <f aca="true" t="shared" si="7" ref="AB4:AB42">AB3+1</f>
        <v>2</v>
      </c>
      <c r="AC4" s="41">
        <f t="shared" si="0"/>
        <v>290</v>
      </c>
      <c r="AD4" s="41">
        <f t="shared" si="1"/>
        <v>190</v>
      </c>
      <c r="AE4" s="41">
        <f t="shared" si="2"/>
        <v>10</v>
      </c>
      <c r="AF4" s="41">
        <f t="shared" si="3"/>
        <v>150</v>
      </c>
      <c r="AG4" s="41">
        <f t="shared" si="4"/>
        <v>200</v>
      </c>
      <c r="AH4" s="41">
        <f t="shared" si="5"/>
        <v>100</v>
      </c>
      <c r="AI4" s="42">
        <f t="shared" si="6"/>
        <v>-100000</v>
      </c>
      <c r="AJ4" s="24"/>
      <c r="AK4" s="24"/>
      <c r="AL4" s="17"/>
      <c r="AM4" s="17"/>
      <c r="AN4" s="17"/>
      <c r="AO4" s="17"/>
      <c r="AP4" s="17"/>
      <c r="AQ4" s="17"/>
      <c r="AR4" s="17"/>
      <c r="AS4" s="17"/>
    </row>
    <row r="5" spans="1:45" ht="13.5" customHeight="1" thickTop="1">
      <c r="A5" s="24"/>
      <c r="B5" s="24"/>
      <c r="C5" s="24"/>
      <c r="D5" s="24"/>
      <c r="E5" s="24"/>
      <c r="F5" s="24"/>
      <c r="G5" s="24"/>
      <c r="H5" s="24"/>
      <c r="I5" s="24"/>
      <c r="J5" s="24"/>
      <c r="K5" s="24"/>
      <c r="L5" s="24"/>
      <c r="M5" s="24"/>
      <c r="N5" s="24"/>
      <c r="O5" s="24"/>
      <c r="P5" s="24"/>
      <c r="Q5" s="24"/>
      <c r="R5" s="24"/>
      <c r="S5" s="24"/>
      <c r="T5" s="24"/>
      <c r="U5" s="24"/>
      <c r="V5" s="24"/>
      <c r="W5" s="24"/>
      <c r="X5" s="28" t="s">
        <v>30</v>
      </c>
      <c r="Y5" s="29"/>
      <c r="Z5" s="30"/>
      <c r="AA5" s="24"/>
      <c r="AB5" s="40">
        <f t="shared" si="7"/>
        <v>3</v>
      </c>
      <c r="AC5" s="41">
        <f t="shared" si="0"/>
        <v>285</v>
      </c>
      <c r="AD5" s="41">
        <f t="shared" si="1"/>
        <v>185</v>
      </c>
      <c r="AE5" s="41">
        <f t="shared" si="2"/>
        <v>15</v>
      </c>
      <c r="AF5" s="41">
        <f t="shared" si="3"/>
        <v>150</v>
      </c>
      <c r="AG5" s="41">
        <f t="shared" si="4"/>
        <v>200</v>
      </c>
      <c r="AH5" s="41">
        <f t="shared" si="5"/>
        <v>100</v>
      </c>
      <c r="AI5" s="42">
        <f t="shared" si="6"/>
        <v>-100000</v>
      </c>
      <c r="AJ5" s="24"/>
      <c r="AK5" s="24"/>
      <c r="AL5" s="17"/>
      <c r="AM5" s="17"/>
      <c r="AN5" s="17"/>
      <c r="AO5" s="17"/>
      <c r="AP5" s="17"/>
      <c r="AQ5" s="17"/>
      <c r="AR5" s="17"/>
      <c r="AS5" s="17"/>
    </row>
    <row r="6" spans="1:45" ht="13.5" customHeight="1">
      <c r="A6" s="24"/>
      <c r="B6" s="24"/>
      <c r="C6" s="24"/>
      <c r="D6" s="24"/>
      <c r="E6" s="24"/>
      <c r="F6" s="24"/>
      <c r="G6" s="24"/>
      <c r="H6" s="24"/>
      <c r="I6" s="24"/>
      <c r="J6" s="24"/>
      <c r="K6" s="24"/>
      <c r="L6" s="24"/>
      <c r="M6" s="24"/>
      <c r="N6" s="24"/>
      <c r="O6" s="24"/>
      <c r="P6" s="24"/>
      <c r="Q6" s="24"/>
      <c r="R6" s="24"/>
      <c r="S6" s="24"/>
      <c r="T6" s="24"/>
      <c r="U6" s="24"/>
      <c r="V6" s="24"/>
      <c r="W6" s="24"/>
      <c r="X6" s="31" t="s">
        <v>19</v>
      </c>
      <c r="Y6" s="32">
        <f>30*(1-B11)</f>
        <v>0</v>
      </c>
      <c r="Z6" s="33"/>
      <c r="AA6" s="24"/>
      <c r="AB6" s="40">
        <f t="shared" si="7"/>
        <v>4</v>
      </c>
      <c r="AC6" s="41">
        <f t="shared" si="0"/>
        <v>280</v>
      </c>
      <c r="AD6" s="41">
        <f t="shared" si="1"/>
        <v>180</v>
      </c>
      <c r="AE6" s="41">
        <f t="shared" si="2"/>
        <v>20</v>
      </c>
      <c r="AF6" s="41">
        <f t="shared" si="3"/>
        <v>150</v>
      </c>
      <c r="AG6" s="41">
        <f t="shared" si="4"/>
        <v>200</v>
      </c>
      <c r="AH6" s="41">
        <f t="shared" si="5"/>
        <v>100</v>
      </c>
      <c r="AI6" s="42">
        <f t="shared" si="6"/>
        <v>-100000</v>
      </c>
      <c r="AJ6" s="24"/>
      <c r="AK6" s="24"/>
      <c r="AL6" s="17"/>
      <c r="AM6" s="17"/>
      <c r="AN6" s="17"/>
      <c r="AO6" s="17"/>
      <c r="AP6" s="17"/>
      <c r="AQ6" s="17"/>
      <c r="AR6" s="17"/>
      <c r="AS6" s="17"/>
    </row>
    <row r="7" spans="1:45" ht="13.5" customHeight="1" thickBot="1">
      <c r="A7" s="24"/>
      <c r="B7" s="24"/>
      <c r="C7" s="24"/>
      <c r="D7" s="24"/>
      <c r="E7" s="24"/>
      <c r="F7" s="24"/>
      <c r="G7" s="24"/>
      <c r="H7" s="24"/>
      <c r="I7" s="24"/>
      <c r="J7" s="24"/>
      <c r="K7" s="24"/>
      <c r="L7" s="24"/>
      <c r="M7" s="24"/>
      <c r="N7" s="24"/>
      <c r="O7" s="24"/>
      <c r="P7" s="24"/>
      <c r="Q7" s="24"/>
      <c r="R7" s="24"/>
      <c r="S7" s="24"/>
      <c r="T7" s="24"/>
      <c r="U7" s="24"/>
      <c r="V7" s="24"/>
      <c r="W7" s="24"/>
      <c r="X7" s="34" t="s">
        <v>20</v>
      </c>
      <c r="Y7" s="35">
        <f>B11/5</f>
        <v>0.2</v>
      </c>
      <c r="Z7" s="36"/>
      <c r="AA7" s="24"/>
      <c r="AB7" s="40">
        <f t="shared" si="7"/>
        <v>5</v>
      </c>
      <c r="AC7" s="41">
        <f t="shared" si="0"/>
        <v>275</v>
      </c>
      <c r="AD7" s="41">
        <f t="shared" si="1"/>
        <v>175</v>
      </c>
      <c r="AE7" s="41">
        <f t="shared" si="2"/>
        <v>25</v>
      </c>
      <c r="AF7" s="41">
        <f t="shared" si="3"/>
        <v>150</v>
      </c>
      <c r="AG7" s="41">
        <f t="shared" si="4"/>
        <v>200</v>
      </c>
      <c r="AH7" s="41">
        <f t="shared" si="5"/>
        <v>100</v>
      </c>
      <c r="AI7" s="42">
        <f t="shared" si="6"/>
        <v>-100000</v>
      </c>
      <c r="AJ7" s="24"/>
      <c r="AK7" s="24"/>
      <c r="AL7" s="17"/>
      <c r="AM7" s="17"/>
      <c r="AN7" s="17"/>
      <c r="AO7" s="17"/>
      <c r="AP7" s="17"/>
      <c r="AQ7" s="17"/>
      <c r="AR7" s="17"/>
      <c r="AS7" s="17"/>
    </row>
    <row r="8" spans="1:45" ht="13.5" customHeight="1" thickTop="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40">
        <f t="shared" si="7"/>
        <v>6</v>
      </c>
      <c r="AC8" s="41">
        <f t="shared" si="0"/>
        <v>270</v>
      </c>
      <c r="AD8" s="41">
        <f t="shared" si="1"/>
        <v>170</v>
      </c>
      <c r="AE8" s="41">
        <f t="shared" si="2"/>
        <v>30</v>
      </c>
      <c r="AF8" s="41">
        <f t="shared" si="3"/>
        <v>150</v>
      </c>
      <c r="AG8" s="41">
        <f t="shared" si="4"/>
        <v>200</v>
      </c>
      <c r="AH8" s="41">
        <f t="shared" si="5"/>
        <v>100</v>
      </c>
      <c r="AI8" s="42">
        <f t="shared" si="6"/>
        <v>-100000</v>
      </c>
      <c r="AJ8" s="24"/>
      <c r="AK8" s="24"/>
      <c r="AL8" s="17"/>
      <c r="AM8" s="17"/>
      <c r="AN8" s="17"/>
      <c r="AO8" s="17"/>
      <c r="AP8" s="17"/>
      <c r="AQ8" s="17"/>
      <c r="AR8" s="17"/>
      <c r="AS8" s="17"/>
    </row>
    <row r="9" spans="1:45" ht="13.5" customHeight="1" thickBot="1">
      <c r="A9" s="134" t="s">
        <v>69</v>
      </c>
      <c r="B9" s="134"/>
      <c r="C9" s="134"/>
      <c r="D9" s="24"/>
      <c r="E9" s="24"/>
      <c r="F9" s="24"/>
      <c r="G9" s="24"/>
      <c r="H9" s="24"/>
      <c r="I9" s="24"/>
      <c r="J9" s="24"/>
      <c r="K9" s="24"/>
      <c r="L9" s="24"/>
      <c r="M9" s="24"/>
      <c r="N9" s="24"/>
      <c r="O9" s="24"/>
      <c r="P9" s="24"/>
      <c r="Q9" s="24"/>
      <c r="R9" s="24"/>
      <c r="S9" s="24"/>
      <c r="T9" s="24"/>
      <c r="U9" s="24"/>
      <c r="V9" s="24"/>
      <c r="W9" s="24"/>
      <c r="X9" s="24" t="s">
        <v>71</v>
      </c>
      <c r="Y9" s="24"/>
      <c r="Z9" s="24"/>
      <c r="AA9" s="24"/>
      <c r="AB9" s="40">
        <f t="shared" si="7"/>
        <v>7</v>
      </c>
      <c r="AC9" s="41">
        <f t="shared" si="0"/>
        <v>265</v>
      </c>
      <c r="AD9" s="41">
        <f t="shared" si="1"/>
        <v>165</v>
      </c>
      <c r="AE9" s="41">
        <f t="shared" si="2"/>
        <v>35</v>
      </c>
      <c r="AF9" s="41">
        <f t="shared" si="3"/>
        <v>150</v>
      </c>
      <c r="AG9" s="41">
        <f t="shared" si="4"/>
        <v>200</v>
      </c>
      <c r="AH9" s="41">
        <f t="shared" si="5"/>
        <v>100</v>
      </c>
      <c r="AI9" s="42">
        <f t="shared" si="6"/>
        <v>-100000</v>
      </c>
      <c r="AJ9" s="24"/>
      <c r="AK9" s="24"/>
      <c r="AL9" s="17"/>
      <c r="AM9" s="17"/>
      <c r="AN9" s="17"/>
      <c r="AO9" s="17"/>
      <c r="AP9" s="17"/>
      <c r="AQ9" s="17"/>
      <c r="AR9" s="17"/>
      <c r="AS9" s="17"/>
    </row>
    <row r="10" spans="1:45" ht="13.5" customHeight="1" thickTop="1">
      <c r="A10" s="105" t="s">
        <v>31</v>
      </c>
      <c r="B10" s="105">
        <f>X12/10</f>
        <v>1</v>
      </c>
      <c r="C10" s="26"/>
      <c r="D10" s="26"/>
      <c r="E10" s="24"/>
      <c r="F10" s="24"/>
      <c r="G10" s="24"/>
      <c r="H10" s="24"/>
      <c r="I10" s="24"/>
      <c r="J10" s="24"/>
      <c r="K10" s="24"/>
      <c r="L10" s="24"/>
      <c r="M10" s="24"/>
      <c r="N10" s="24"/>
      <c r="O10" s="24"/>
      <c r="P10" s="24"/>
      <c r="Q10" s="24"/>
      <c r="R10" s="24"/>
      <c r="S10" s="24"/>
      <c r="T10" s="24"/>
      <c r="U10" s="24"/>
      <c r="V10" s="24"/>
      <c r="W10" s="24"/>
      <c r="X10" s="24" t="s">
        <v>72</v>
      </c>
      <c r="Y10" s="24"/>
      <c r="Z10" s="24"/>
      <c r="AA10" s="24"/>
      <c r="AB10" s="40">
        <f t="shared" si="7"/>
        <v>8</v>
      </c>
      <c r="AC10" s="41">
        <f t="shared" si="0"/>
        <v>260</v>
      </c>
      <c r="AD10" s="41">
        <f t="shared" si="1"/>
        <v>160</v>
      </c>
      <c r="AE10" s="41">
        <f t="shared" si="2"/>
        <v>40</v>
      </c>
      <c r="AF10" s="41">
        <f t="shared" si="3"/>
        <v>150</v>
      </c>
      <c r="AG10" s="41">
        <f t="shared" si="4"/>
        <v>200</v>
      </c>
      <c r="AH10" s="41">
        <f t="shared" si="5"/>
        <v>100</v>
      </c>
      <c r="AI10" s="42">
        <f t="shared" si="6"/>
        <v>-100000</v>
      </c>
      <c r="AJ10" s="24"/>
      <c r="AK10" s="24"/>
      <c r="AL10" s="17"/>
      <c r="AM10" s="17"/>
      <c r="AN10" s="17"/>
      <c r="AO10" s="17"/>
      <c r="AP10" s="17"/>
      <c r="AQ10" s="17"/>
      <c r="AR10" s="17"/>
      <c r="AS10" s="17"/>
    </row>
    <row r="11" spans="1:45" ht="13.5" customHeight="1">
      <c r="A11" s="106" t="s">
        <v>32</v>
      </c>
      <c r="B11" s="106">
        <f>X13/10</f>
        <v>1</v>
      </c>
      <c r="C11" s="26"/>
      <c r="D11" s="26"/>
      <c r="E11" s="24"/>
      <c r="F11" s="24"/>
      <c r="G11" s="24"/>
      <c r="H11" s="24"/>
      <c r="I11" s="24"/>
      <c r="J11" s="24"/>
      <c r="K11" s="24"/>
      <c r="L11" s="24"/>
      <c r="M11" s="24"/>
      <c r="N11" s="24"/>
      <c r="O11" s="24"/>
      <c r="P11" s="24"/>
      <c r="Q11" s="24"/>
      <c r="R11" s="24"/>
      <c r="S11" s="24"/>
      <c r="T11" s="24"/>
      <c r="U11" s="24"/>
      <c r="V11" s="24"/>
      <c r="W11" s="24"/>
      <c r="X11" s="24" t="s">
        <v>73</v>
      </c>
      <c r="Y11" s="24"/>
      <c r="Z11" s="24"/>
      <c r="AA11" s="24"/>
      <c r="AB11" s="40">
        <f t="shared" si="7"/>
        <v>9</v>
      </c>
      <c r="AC11" s="41">
        <f t="shared" si="0"/>
        <v>255</v>
      </c>
      <c r="AD11" s="41">
        <f t="shared" si="1"/>
        <v>155</v>
      </c>
      <c r="AE11" s="41">
        <f t="shared" si="2"/>
        <v>45</v>
      </c>
      <c r="AF11" s="41">
        <f t="shared" si="3"/>
        <v>150</v>
      </c>
      <c r="AG11" s="41">
        <f t="shared" si="4"/>
        <v>200</v>
      </c>
      <c r="AH11" s="41">
        <f t="shared" si="5"/>
        <v>100</v>
      </c>
      <c r="AI11" s="42">
        <f t="shared" si="6"/>
        <v>-100000</v>
      </c>
      <c r="AJ11" s="24"/>
      <c r="AK11" s="24"/>
      <c r="AL11" s="17"/>
      <c r="AM11" s="17"/>
      <c r="AN11" s="17"/>
      <c r="AO11" s="17"/>
      <c r="AP11" s="17"/>
      <c r="AQ11" s="17"/>
      <c r="AR11" s="17"/>
      <c r="AS11" s="17"/>
    </row>
    <row r="12" spans="1:45" ht="13.5" customHeight="1">
      <c r="A12" s="26"/>
      <c r="B12" s="26"/>
      <c r="C12" s="26"/>
      <c r="D12" s="26"/>
      <c r="E12" s="24"/>
      <c r="F12" s="24"/>
      <c r="G12" s="24"/>
      <c r="H12" s="24"/>
      <c r="I12" s="24"/>
      <c r="J12" s="24"/>
      <c r="K12" s="24"/>
      <c r="L12" s="24"/>
      <c r="M12" s="24"/>
      <c r="N12" s="24"/>
      <c r="O12" s="24"/>
      <c r="P12" s="24"/>
      <c r="Q12" s="24"/>
      <c r="R12" s="24"/>
      <c r="S12" s="24"/>
      <c r="T12" s="24"/>
      <c r="U12" s="24"/>
      <c r="V12" s="24"/>
      <c r="W12" s="24"/>
      <c r="X12" s="93">
        <v>10</v>
      </c>
      <c r="Y12" s="24"/>
      <c r="Z12" s="24"/>
      <c r="AA12" s="24"/>
      <c r="AB12" s="40">
        <f t="shared" si="7"/>
        <v>10</v>
      </c>
      <c r="AC12" s="41">
        <f t="shared" si="0"/>
        <v>250</v>
      </c>
      <c r="AD12" s="41">
        <f t="shared" si="1"/>
        <v>150</v>
      </c>
      <c r="AE12" s="41">
        <f t="shared" si="2"/>
        <v>50</v>
      </c>
      <c r="AF12" s="41">
        <f t="shared" si="3"/>
        <v>150</v>
      </c>
      <c r="AG12" s="41">
        <f t="shared" si="4"/>
        <v>200</v>
      </c>
      <c r="AH12" s="41">
        <f t="shared" si="5"/>
        <v>100</v>
      </c>
      <c r="AI12" s="42">
        <f t="shared" si="6"/>
        <v>-100000</v>
      </c>
      <c r="AJ12" s="24"/>
      <c r="AK12" s="24"/>
      <c r="AL12" s="17"/>
      <c r="AM12" s="17"/>
      <c r="AN12" s="17"/>
      <c r="AO12" s="17"/>
      <c r="AP12" s="17"/>
      <c r="AQ12" s="17"/>
      <c r="AR12" s="17"/>
      <c r="AS12" s="17"/>
    </row>
    <row r="13" spans="1:45" ht="13.5" customHeight="1">
      <c r="A13" s="26"/>
      <c r="B13" s="26"/>
      <c r="C13" s="26"/>
      <c r="D13" s="26"/>
      <c r="E13" s="24"/>
      <c r="F13" s="24"/>
      <c r="G13" s="24"/>
      <c r="H13" s="24"/>
      <c r="I13" s="24"/>
      <c r="J13" s="24"/>
      <c r="K13" s="24"/>
      <c r="L13" s="24"/>
      <c r="M13" s="24"/>
      <c r="N13" s="24"/>
      <c r="O13" s="24"/>
      <c r="P13" s="24"/>
      <c r="Q13" s="24"/>
      <c r="R13" s="24"/>
      <c r="S13" s="24"/>
      <c r="T13" s="24"/>
      <c r="U13" s="24"/>
      <c r="V13" s="24"/>
      <c r="W13" s="24"/>
      <c r="X13" s="93">
        <v>10</v>
      </c>
      <c r="Y13" s="24"/>
      <c r="Z13" s="24"/>
      <c r="AA13" s="24"/>
      <c r="AB13" s="40">
        <f t="shared" si="7"/>
        <v>11</v>
      </c>
      <c r="AC13" s="41">
        <f t="shared" si="0"/>
        <v>245</v>
      </c>
      <c r="AD13" s="41">
        <f t="shared" si="1"/>
        <v>145</v>
      </c>
      <c r="AE13" s="41">
        <f t="shared" si="2"/>
        <v>55</v>
      </c>
      <c r="AF13" s="41">
        <f t="shared" si="3"/>
        <v>150</v>
      </c>
      <c r="AG13" s="41">
        <f t="shared" si="4"/>
        <v>200</v>
      </c>
      <c r="AH13" s="41">
        <f t="shared" si="5"/>
        <v>100</v>
      </c>
      <c r="AI13" s="42">
        <f t="shared" si="6"/>
        <v>-100000</v>
      </c>
      <c r="AJ13" s="24"/>
      <c r="AK13" s="24"/>
      <c r="AL13" s="17"/>
      <c r="AM13" s="17"/>
      <c r="AN13" s="17"/>
      <c r="AO13" s="17"/>
      <c r="AP13" s="17"/>
      <c r="AQ13" s="17"/>
      <c r="AR13" s="17"/>
      <c r="AS13" s="17"/>
    </row>
    <row r="14" spans="1:45" ht="13.5" customHeight="1">
      <c r="A14" s="94" t="s">
        <v>23</v>
      </c>
      <c r="B14" s="95">
        <v>100</v>
      </c>
      <c r="C14" s="94" t="s">
        <v>24</v>
      </c>
      <c r="D14" s="94"/>
      <c r="E14" s="24"/>
      <c r="F14" s="24"/>
      <c r="G14" s="24"/>
      <c r="H14" s="24"/>
      <c r="I14" s="24"/>
      <c r="J14" s="24"/>
      <c r="K14" s="24"/>
      <c r="L14" s="24"/>
      <c r="M14" s="24"/>
      <c r="N14" s="24"/>
      <c r="O14" s="24"/>
      <c r="P14" s="24"/>
      <c r="Q14" s="24"/>
      <c r="R14" s="24"/>
      <c r="S14" s="24"/>
      <c r="T14" s="24"/>
      <c r="U14" s="24"/>
      <c r="V14" s="24"/>
      <c r="W14" s="24"/>
      <c r="X14" s="24"/>
      <c r="Y14" s="24"/>
      <c r="Z14" s="24"/>
      <c r="AA14" s="24"/>
      <c r="AB14" s="40">
        <f t="shared" si="7"/>
        <v>12</v>
      </c>
      <c r="AC14" s="41">
        <f t="shared" si="0"/>
        <v>240</v>
      </c>
      <c r="AD14" s="41">
        <f t="shared" si="1"/>
        <v>140</v>
      </c>
      <c r="AE14" s="41">
        <f t="shared" si="2"/>
        <v>60</v>
      </c>
      <c r="AF14" s="41">
        <f t="shared" si="3"/>
        <v>150</v>
      </c>
      <c r="AG14" s="41">
        <f t="shared" si="4"/>
        <v>200</v>
      </c>
      <c r="AH14" s="41">
        <f t="shared" si="5"/>
        <v>100</v>
      </c>
      <c r="AI14" s="42">
        <f t="shared" si="6"/>
        <v>-100000</v>
      </c>
      <c r="AJ14" s="24"/>
      <c r="AK14" s="24"/>
      <c r="AL14" s="17"/>
      <c r="AM14" s="17"/>
      <c r="AN14" s="17"/>
      <c r="AO14" s="17"/>
      <c r="AP14" s="17"/>
      <c r="AQ14" s="17"/>
      <c r="AR14" s="17"/>
      <c r="AS14" s="17"/>
    </row>
    <row r="15" spans="1:45" ht="13.5" customHeight="1">
      <c r="A15" s="94"/>
      <c r="B15" s="94"/>
      <c r="C15" s="94"/>
      <c r="D15" s="94"/>
      <c r="E15" s="24"/>
      <c r="F15" s="24"/>
      <c r="G15" s="24"/>
      <c r="H15" s="24"/>
      <c r="I15" s="24"/>
      <c r="J15" s="24"/>
      <c r="K15" s="24"/>
      <c r="L15" s="24"/>
      <c r="M15" s="24"/>
      <c r="N15" s="24"/>
      <c r="O15" s="24"/>
      <c r="P15" s="24"/>
      <c r="Q15" s="24"/>
      <c r="R15" s="24"/>
      <c r="S15" s="24"/>
      <c r="T15" s="24"/>
      <c r="U15" s="24"/>
      <c r="V15" s="24"/>
      <c r="W15" s="24"/>
      <c r="X15" s="24"/>
      <c r="Y15" s="24"/>
      <c r="Z15" s="24"/>
      <c r="AA15" s="24"/>
      <c r="AB15" s="40">
        <f t="shared" si="7"/>
        <v>13</v>
      </c>
      <c r="AC15" s="41">
        <f t="shared" si="0"/>
        <v>235</v>
      </c>
      <c r="AD15" s="41">
        <f t="shared" si="1"/>
        <v>135</v>
      </c>
      <c r="AE15" s="41">
        <f t="shared" si="2"/>
        <v>65</v>
      </c>
      <c r="AF15" s="41">
        <f t="shared" si="3"/>
        <v>150</v>
      </c>
      <c r="AG15" s="41">
        <f t="shared" si="4"/>
        <v>200</v>
      </c>
      <c r="AH15" s="41">
        <f t="shared" si="5"/>
        <v>100</v>
      </c>
      <c r="AI15" s="42">
        <f t="shared" si="6"/>
        <v>-100000</v>
      </c>
      <c r="AJ15" s="24"/>
      <c r="AK15" s="24"/>
      <c r="AL15" s="17"/>
      <c r="AM15" s="17"/>
      <c r="AN15" s="17"/>
      <c r="AO15" s="17"/>
      <c r="AP15" s="17"/>
      <c r="AQ15" s="17"/>
      <c r="AR15" s="17"/>
      <c r="AS15" s="17"/>
    </row>
    <row r="16" spans="1:45" ht="13.5" customHeight="1">
      <c r="A16" s="98"/>
      <c r="B16" s="99" t="s">
        <v>0</v>
      </c>
      <c r="C16" s="100" t="s">
        <v>33</v>
      </c>
      <c r="D16" s="100" t="s">
        <v>34</v>
      </c>
      <c r="E16" s="24"/>
      <c r="F16" s="24"/>
      <c r="G16" s="24"/>
      <c r="H16" s="24"/>
      <c r="I16" s="24"/>
      <c r="J16" s="24"/>
      <c r="K16" s="24"/>
      <c r="L16" s="24"/>
      <c r="M16" s="24"/>
      <c r="N16" s="24"/>
      <c r="O16" s="24"/>
      <c r="P16" s="24"/>
      <c r="Q16" s="24"/>
      <c r="R16" s="24"/>
      <c r="S16" s="24"/>
      <c r="T16" s="24"/>
      <c r="U16" s="24"/>
      <c r="V16" s="24"/>
      <c r="W16" s="24"/>
      <c r="X16" s="24"/>
      <c r="Y16" s="24"/>
      <c r="Z16" s="24"/>
      <c r="AA16" s="24"/>
      <c r="AB16" s="40">
        <f t="shared" si="7"/>
        <v>14</v>
      </c>
      <c r="AC16" s="41">
        <f t="shared" si="0"/>
        <v>230</v>
      </c>
      <c r="AD16" s="41">
        <f t="shared" si="1"/>
        <v>130</v>
      </c>
      <c r="AE16" s="41">
        <f t="shared" si="2"/>
        <v>70</v>
      </c>
      <c r="AF16" s="41">
        <f t="shared" si="3"/>
        <v>150</v>
      </c>
      <c r="AG16" s="41">
        <f t="shared" si="4"/>
        <v>200</v>
      </c>
      <c r="AH16" s="41">
        <f t="shared" si="5"/>
        <v>100</v>
      </c>
      <c r="AI16" s="42">
        <f t="shared" si="6"/>
        <v>-100000</v>
      </c>
      <c r="AJ16" s="24"/>
      <c r="AK16" s="24"/>
      <c r="AL16" s="17"/>
      <c r="AM16" s="17"/>
      <c r="AN16" s="17"/>
      <c r="AO16" s="17"/>
      <c r="AP16" s="17"/>
      <c r="AQ16" s="17"/>
      <c r="AR16" s="17"/>
      <c r="AS16" s="17"/>
    </row>
    <row r="17" spans="1:45" ht="13.5" customHeight="1">
      <c r="A17" s="135" t="s">
        <v>35</v>
      </c>
      <c r="B17" s="135"/>
      <c r="C17" s="101">
        <v>150</v>
      </c>
      <c r="D17" s="101">
        <f>(Y3-Y6+Y7*B14)/(Y4+Y7)</f>
        <v>200</v>
      </c>
      <c r="E17" s="24"/>
      <c r="F17" s="24"/>
      <c r="G17" s="24"/>
      <c r="H17" s="24"/>
      <c r="I17" s="24"/>
      <c r="J17" s="24"/>
      <c r="K17" s="24"/>
      <c r="L17" s="24"/>
      <c r="M17" s="24"/>
      <c r="N17" s="24"/>
      <c r="O17" s="24"/>
      <c r="P17" s="24"/>
      <c r="Q17" s="24"/>
      <c r="R17" s="24"/>
      <c r="S17" s="24"/>
      <c r="T17" s="24"/>
      <c r="U17" s="24"/>
      <c r="V17" s="24"/>
      <c r="W17" s="24"/>
      <c r="X17" s="24"/>
      <c r="Y17" s="24"/>
      <c r="Z17" s="24"/>
      <c r="AA17" s="24"/>
      <c r="AB17" s="40">
        <f t="shared" si="7"/>
        <v>15</v>
      </c>
      <c r="AC17" s="41">
        <f t="shared" si="0"/>
        <v>225</v>
      </c>
      <c r="AD17" s="41">
        <f t="shared" si="1"/>
        <v>125</v>
      </c>
      <c r="AE17" s="41">
        <f t="shared" si="2"/>
        <v>75</v>
      </c>
      <c r="AF17" s="41">
        <f t="shared" si="3"/>
        <v>150</v>
      </c>
      <c r="AG17" s="41">
        <f t="shared" si="4"/>
        <v>200</v>
      </c>
      <c r="AH17" s="41">
        <f t="shared" si="5"/>
        <v>100</v>
      </c>
      <c r="AI17" s="42">
        <f t="shared" si="6"/>
        <v>-100000</v>
      </c>
      <c r="AJ17" s="24"/>
      <c r="AK17" s="24"/>
      <c r="AL17" s="17"/>
      <c r="AM17" s="17"/>
      <c r="AN17" s="17"/>
      <c r="AO17" s="17"/>
      <c r="AP17" s="17"/>
      <c r="AQ17" s="17"/>
      <c r="AR17" s="17"/>
      <c r="AS17" s="17"/>
    </row>
    <row r="18" spans="1:45" ht="13.5" customHeight="1">
      <c r="A18" s="136" t="s">
        <v>36</v>
      </c>
      <c r="B18" s="136"/>
      <c r="C18" s="102">
        <f>C17</f>
        <v>150</v>
      </c>
      <c r="D18" s="102">
        <f>(Y3-Y6-Y4*B14)/(Y4+Y7)</f>
        <v>100</v>
      </c>
      <c r="E18" s="24"/>
      <c r="F18" s="24"/>
      <c r="G18" s="24"/>
      <c r="H18" s="24"/>
      <c r="I18" s="24"/>
      <c r="J18" s="24"/>
      <c r="K18" s="24"/>
      <c r="L18" s="24"/>
      <c r="M18" s="24"/>
      <c r="N18" s="24"/>
      <c r="O18" s="24"/>
      <c r="P18" s="24"/>
      <c r="Q18" s="24"/>
      <c r="R18" s="24"/>
      <c r="S18" s="24"/>
      <c r="T18" s="24"/>
      <c r="U18" s="24"/>
      <c r="V18" s="24"/>
      <c r="W18" s="24"/>
      <c r="X18" s="24"/>
      <c r="Y18" s="24"/>
      <c r="Z18" s="24"/>
      <c r="AA18" s="24"/>
      <c r="AB18" s="40">
        <f t="shared" si="7"/>
        <v>16</v>
      </c>
      <c r="AC18" s="41">
        <f t="shared" si="0"/>
        <v>220</v>
      </c>
      <c r="AD18" s="41">
        <f t="shared" si="1"/>
        <v>120</v>
      </c>
      <c r="AE18" s="41">
        <f t="shared" si="2"/>
        <v>80</v>
      </c>
      <c r="AF18" s="41">
        <f t="shared" si="3"/>
        <v>150</v>
      </c>
      <c r="AG18" s="41">
        <f t="shared" si="4"/>
        <v>200</v>
      </c>
      <c r="AH18" s="41">
        <f t="shared" si="5"/>
        <v>100</v>
      </c>
      <c r="AI18" s="42">
        <f t="shared" si="6"/>
        <v>-100000</v>
      </c>
      <c r="AJ18" s="24"/>
      <c r="AK18" s="24"/>
      <c r="AL18" s="17"/>
      <c r="AM18" s="17"/>
      <c r="AN18" s="17"/>
      <c r="AO18" s="17"/>
      <c r="AP18" s="17"/>
      <c r="AQ18" s="17"/>
      <c r="AR18" s="17"/>
      <c r="AS18" s="17"/>
    </row>
    <row r="19" spans="1:45" ht="13.5" customHeight="1" thickBot="1">
      <c r="A19" s="137" t="s">
        <v>1</v>
      </c>
      <c r="B19" s="137"/>
      <c r="C19" s="103">
        <v>30</v>
      </c>
      <c r="D19" s="103">
        <f>MAX(0,Y6+Y7*D18)</f>
        <v>20</v>
      </c>
      <c r="E19" s="24"/>
      <c r="F19" s="24"/>
      <c r="G19" s="24"/>
      <c r="H19" s="24"/>
      <c r="I19" s="24"/>
      <c r="J19" s="24"/>
      <c r="K19" s="24"/>
      <c r="L19" s="24"/>
      <c r="M19" s="24"/>
      <c r="N19" s="24"/>
      <c r="O19" s="24"/>
      <c r="P19" s="24"/>
      <c r="Q19" s="24"/>
      <c r="R19" s="24"/>
      <c r="S19" s="24"/>
      <c r="T19" s="24"/>
      <c r="U19" s="24"/>
      <c r="V19" s="24"/>
      <c r="W19" s="24"/>
      <c r="X19" s="24"/>
      <c r="Y19" s="24"/>
      <c r="Z19" s="24"/>
      <c r="AA19" s="24"/>
      <c r="AB19" s="40">
        <f t="shared" si="7"/>
        <v>17</v>
      </c>
      <c r="AC19" s="41">
        <f t="shared" si="0"/>
        <v>215</v>
      </c>
      <c r="AD19" s="41">
        <f t="shared" si="1"/>
        <v>115</v>
      </c>
      <c r="AE19" s="41">
        <f t="shared" si="2"/>
        <v>85</v>
      </c>
      <c r="AF19" s="41">
        <f t="shared" si="3"/>
        <v>150</v>
      </c>
      <c r="AG19" s="41">
        <f t="shared" si="4"/>
        <v>200</v>
      </c>
      <c r="AH19" s="41">
        <f t="shared" si="5"/>
        <v>100</v>
      </c>
      <c r="AI19" s="42">
        <f t="shared" si="6"/>
        <v>-100000</v>
      </c>
      <c r="AJ19" s="24"/>
      <c r="AK19" s="24"/>
      <c r="AL19" s="17"/>
      <c r="AM19" s="17"/>
      <c r="AN19" s="17"/>
      <c r="AO19" s="17"/>
      <c r="AP19" s="17"/>
      <c r="AQ19" s="17"/>
      <c r="AR19" s="17"/>
      <c r="AS19" s="17"/>
    </row>
    <row r="20" spans="1:45" ht="13.5" customHeight="1" thickTop="1">
      <c r="A20" s="132" t="s">
        <v>48</v>
      </c>
      <c r="B20" s="132"/>
      <c r="C20" s="132"/>
      <c r="D20" s="104">
        <f>B14*D19</f>
        <v>2000</v>
      </c>
      <c r="E20" s="24"/>
      <c r="F20" s="24"/>
      <c r="G20" s="24"/>
      <c r="H20" s="24"/>
      <c r="I20" s="24"/>
      <c r="J20" s="24"/>
      <c r="K20" s="24"/>
      <c r="L20" s="24"/>
      <c r="M20" s="24"/>
      <c r="N20" s="24"/>
      <c r="O20" s="24"/>
      <c r="P20" s="24"/>
      <c r="Q20" s="24"/>
      <c r="R20" s="24"/>
      <c r="S20" s="24"/>
      <c r="T20" s="24"/>
      <c r="U20" s="24"/>
      <c r="V20" s="24"/>
      <c r="W20" s="24"/>
      <c r="X20" s="24"/>
      <c r="Y20" s="24"/>
      <c r="Z20" s="24"/>
      <c r="AA20" s="24"/>
      <c r="AB20" s="40">
        <f t="shared" si="7"/>
        <v>18</v>
      </c>
      <c r="AC20" s="41">
        <f t="shared" si="0"/>
        <v>210</v>
      </c>
      <c r="AD20" s="41">
        <f t="shared" si="1"/>
        <v>110</v>
      </c>
      <c r="AE20" s="41">
        <f t="shared" si="2"/>
        <v>90</v>
      </c>
      <c r="AF20" s="41">
        <f t="shared" si="3"/>
        <v>150</v>
      </c>
      <c r="AG20" s="41">
        <f t="shared" si="4"/>
        <v>200</v>
      </c>
      <c r="AH20" s="41">
        <f t="shared" si="5"/>
        <v>100</v>
      </c>
      <c r="AI20" s="42">
        <f t="shared" si="6"/>
        <v>-100000</v>
      </c>
      <c r="AJ20" s="24"/>
      <c r="AK20" s="24"/>
      <c r="AL20" s="17"/>
      <c r="AM20" s="17"/>
      <c r="AN20" s="17"/>
      <c r="AO20" s="17"/>
      <c r="AP20" s="17"/>
      <c r="AQ20" s="17"/>
      <c r="AR20" s="17"/>
      <c r="AS20" s="17"/>
    </row>
    <row r="21" spans="1:45" ht="13.5" customHeight="1">
      <c r="A21" s="133" t="s">
        <v>49</v>
      </c>
      <c r="B21" s="133"/>
      <c r="C21" s="133"/>
      <c r="D21" s="102">
        <f>0.5*B14*(C19-D19)</f>
        <v>500</v>
      </c>
      <c r="E21" s="24"/>
      <c r="F21" s="24"/>
      <c r="G21" s="24"/>
      <c r="H21" s="24"/>
      <c r="I21" s="24"/>
      <c r="J21" s="24"/>
      <c r="K21" s="24"/>
      <c r="L21" s="24"/>
      <c r="M21" s="24"/>
      <c r="N21" s="24"/>
      <c r="O21" s="24"/>
      <c r="P21" s="24"/>
      <c r="Q21" s="24"/>
      <c r="R21" s="24"/>
      <c r="S21" s="24"/>
      <c r="T21" s="24"/>
      <c r="U21" s="24"/>
      <c r="V21" s="24"/>
      <c r="W21" s="24"/>
      <c r="X21" s="24"/>
      <c r="Y21" s="24"/>
      <c r="Z21" s="24"/>
      <c r="AA21" s="24"/>
      <c r="AB21" s="40">
        <f t="shared" si="7"/>
        <v>19</v>
      </c>
      <c r="AC21" s="41">
        <f t="shared" si="0"/>
        <v>205</v>
      </c>
      <c r="AD21" s="41">
        <f t="shared" si="1"/>
        <v>105</v>
      </c>
      <c r="AE21" s="41">
        <f t="shared" si="2"/>
        <v>95</v>
      </c>
      <c r="AF21" s="41">
        <f t="shared" si="3"/>
        <v>150</v>
      </c>
      <c r="AG21" s="41">
        <f t="shared" si="4"/>
        <v>200</v>
      </c>
      <c r="AH21" s="41">
        <f t="shared" si="5"/>
        <v>100</v>
      </c>
      <c r="AI21" s="42">
        <f t="shared" si="6"/>
        <v>-100000</v>
      </c>
      <c r="AJ21" s="24"/>
      <c r="AK21" s="24"/>
      <c r="AL21" s="17"/>
      <c r="AM21" s="17"/>
      <c r="AN21" s="17"/>
      <c r="AO21" s="17"/>
      <c r="AP21" s="17"/>
      <c r="AQ21" s="17"/>
      <c r="AR21" s="17"/>
      <c r="AS21" s="17"/>
    </row>
    <row r="22" spans="1:45" ht="13.5" customHeight="1">
      <c r="A22" s="133" t="s">
        <v>50</v>
      </c>
      <c r="B22" s="133"/>
      <c r="C22" s="133"/>
      <c r="D22" s="102">
        <f>D21/D20</f>
        <v>0.25</v>
      </c>
      <c r="E22" s="24"/>
      <c r="F22" s="24"/>
      <c r="G22" s="24"/>
      <c r="H22" s="24"/>
      <c r="I22" s="24"/>
      <c r="J22" s="24"/>
      <c r="K22" s="24"/>
      <c r="L22" s="24"/>
      <c r="M22" s="24"/>
      <c r="N22" s="24"/>
      <c r="O22" s="24"/>
      <c r="P22" s="24"/>
      <c r="Q22" s="24"/>
      <c r="R22" s="24"/>
      <c r="S22" s="24"/>
      <c r="T22" s="24"/>
      <c r="U22" s="24"/>
      <c r="V22" s="24"/>
      <c r="W22" s="24"/>
      <c r="X22" s="24"/>
      <c r="Y22" s="24"/>
      <c r="Z22" s="24"/>
      <c r="AA22" s="24"/>
      <c r="AB22" s="40">
        <f t="shared" si="7"/>
        <v>20</v>
      </c>
      <c r="AC22" s="41">
        <f t="shared" si="0"/>
        <v>200</v>
      </c>
      <c r="AD22" s="41">
        <f t="shared" si="1"/>
        <v>100</v>
      </c>
      <c r="AE22" s="41">
        <f t="shared" si="2"/>
        <v>100</v>
      </c>
      <c r="AF22" s="41">
        <f t="shared" si="3"/>
        <v>150</v>
      </c>
      <c r="AG22" s="41">
        <f t="shared" si="4"/>
        <v>200</v>
      </c>
      <c r="AH22" s="41">
        <f t="shared" si="5"/>
        <v>100</v>
      </c>
      <c r="AI22" s="42">
        <f t="shared" si="6"/>
        <v>200</v>
      </c>
      <c r="AJ22" s="24"/>
      <c r="AK22" s="24"/>
      <c r="AL22" s="17"/>
      <c r="AM22" s="17"/>
      <c r="AN22" s="17"/>
      <c r="AO22" s="17"/>
      <c r="AP22" s="17"/>
      <c r="AQ22" s="17"/>
      <c r="AR22" s="17"/>
      <c r="AS22" s="17"/>
    </row>
    <row r="23" spans="1:45" ht="13.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40">
        <f t="shared" si="7"/>
        <v>21</v>
      </c>
      <c r="AC23" s="41">
        <f t="shared" si="0"/>
        <v>195</v>
      </c>
      <c r="AD23" s="41">
        <f t="shared" si="1"/>
        <v>95</v>
      </c>
      <c r="AE23" s="41">
        <f t="shared" si="2"/>
        <v>105</v>
      </c>
      <c r="AF23" s="41">
        <f t="shared" si="3"/>
        <v>150</v>
      </c>
      <c r="AG23" s="41">
        <f t="shared" si="4"/>
        <v>-10000</v>
      </c>
      <c r="AH23" s="41">
        <f t="shared" si="5"/>
        <v>-10000</v>
      </c>
      <c r="AI23" s="42">
        <f t="shared" si="6"/>
        <v>195</v>
      </c>
      <c r="AJ23" s="24"/>
      <c r="AK23" s="24"/>
      <c r="AL23" s="17"/>
      <c r="AM23" s="17"/>
      <c r="AN23" s="17"/>
      <c r="AO23" s="17"/>
      <c r="AP23" s="17"/>
      <c r="AQ23" s="17"/>
      <c r="AR23" s="17"/>
      <c r="AS23" s="17"/>
    </row>
    <row r="24" spans="1:45" ht="13.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40">
        <f t="shared" si="7"/>
        <v>22</v>
      </c>
      <c r="AC24" s="41">
        <f t="shared" si="0"/>
        <v>190</v>
      </c>
      <c r="AD24" s="41">
        <f t="shared" si="1"/>
        <v>90</v>
      </c>
      <c r="AE24" s="41">
        <f t="shared" si="2"/>
        <v>110</v>
      </c>
      <c r="AF24" s="41">
        <f t="shared" si="3"/>
        <v>150</v>
      </c>
      <c r="AG24" s="41">
        <f t="shared" si="4"/>
        <v>-10000</v>
      </c>
      <c r="AH24" s="41">
        <f t="shared" si="5"/>
        <v>-10000</v>
      </c>
      <c r="AI24" s="42">
        <f t="shared" si="6"/>
        <v>190</v>
      </c>
      <c r="AJ24" s="24"/>
      <c r="AK24" s="24"/>
      <c r="AL24" s="17"/>
      <c r="AM24" s="17"/>
      <c r="AN24" s="17"/>
      <c r="AO24" s="17"/>
      <c r="AP24" s="17"/>
      <c r="AQ24" s="17"/>
      <c r="AR24" s="17"/>
      <c r="AS24" s="17"/>
    </row>
    <row r="25" spans="1:45" ht="13.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40">
        <f t="shared" si="7"/>
        <v>23</v>
      </c>
      <c r="AC25" s="41">
        <f t="shared" si="0"/>
        <v>185</v>
      </c>
      <c r="AD25" s="41">
        <f t="shared" si="1"/>
        <v>85</v>
      </c>
      <c r="AE25" s="41">
        <f t="shared" si="2"/>
        <v>115</v>
      </c>
      <c r="AF25" s="41">
        <f t="shared" si="3"/>
        <v>150</v>
      </c>
      <c r="AG25" s="41">
        <f t="shared" si="4"/>
        <v>-10000</v>
      </c>
      <c r="AH25" s="41">
        <f t="shared" si="5"/>
        <v>-10000</v>
      </c>
      <c r="AI25" s="42">
        <f t="shared" si="6"/>
        <v>185</v>
      </c>
      <c r="AJ25" s="24"/>
      <c r="AK25" s="24"/>
      <c r="AL25" s="17"/>
      <c r="AM25" s="17"/>
      <c r="AN25" s="17"/>
      <c r="AO25" s="17"/>
      <c r="AP25" s="17"/>
      <c r="AQ25" s="17"/>
      <c r="AR25" s="17"/>
      <c r="AS25" s="17"/>
    </row>
    <row r="26" spans="1:45" ht="13.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40">
        <f t="shared" si="7"/>
        <v>24</v>
      </c>
      <c r="AC26" s="41">
        <f t="shared" si="0"/>
        <v>180</v>
      </c>
      <c r="AD26" s="41">
        <f t="shared" si="1"/>
        <v>80</v>
      </c>
      <c r="AE26" s="41">
        <f t="shared" si="2"/>
        <v>120</v>
      </c>
      <c r="AF26" s="41">
        <f t="shared" si="3"/>
        <v>150</v>
      </c>
      <c r="AG26" s="41">
        <f t="shared" si="4"/>
        <v>-10000</v>
      </c>
      <c r="AH26" s="41">
        <f t="shared" si="5"/>
        <v>-10000</v>
      </c>
      <c r="AI26" s="42">
        <f t="shared" si="6"/>
        <v>180</v>
      </c>
      <c r="AJ26" s="24"/>
      <c r="AK26" s="24"/>
      <c r="AL26" s="17"/>
      <c r="AM26" s="17"/>
      <c r="AN26" s="17"/>
      <c r="AO26" s="17"/>
      <c r="AP26" s="17"/>
      <c r="AQ26" s="17"/>
      <c r="AR26" s="17"/>
      <c r="AS26" s="17"/>
    </row>
    <row r="27" spans="1:45" ht="13.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40">
        <f t="shared" si="7"/>
        <v>25</v>
      </c>
      <c r="AC27" s="41">
        <f t="shared" si="0"/>
        <v>175</v>
      </c>
      <c r="AD27" s="41">
        <f t="shared" si="1"/>
        <v>75</v>
      </c>
      <c r="AE27" s="41">
        <f t="shared" si="2"/>
        <v>125</v>
      </c>
      <c r="AF27" s="41">
        <f t="shared" si="3"/>
        <v>150</v>
      </c>
      <c r="AG27" s="41">
        <f t="shared" si="4"/>
        <v>-10000</v>
      </c>
      <c r="AH27" s="41">
        <f t="shared" si="5"/>
        <v>-10000</v>
      </c>
      <c r="AI27" s="42">
        <f t="shared" si="6"/>
        <v>175</v>
      </c>
      <c r="AJ27" s="24"/>
      <c r="AK27" s="24"/>
      <c r="AL27" s="17"/>
      <c r="AM27" s="17"/>
      <c r="AN27" s="17"/>
      <c r="AO27" s="17"/>
      <c r="AP27" s="17"/>
      <c r="AQ27" s="17"/>
      <c r="AR27" s="17"/>
      <c r="AS27" s="17"/>
    </row>
    <row r="28" spans="1:45" ht="13.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40">
        <f t="shared" si="7"/>
        <v>26</v>
      </c>
      <c r="AC28" s="41">
        <f t="shared" si="0"/>
        <v>170</v>
      </c>
      <c r="AD28" s="41">
        <f t="shared" si="1"/>
        <v>70</v>
      </c>
      <c r="AE28" s="41">
        <f t="shared" si="2"/>
        <v>130</v>
      </c>
      <c r="AF28" s="41">
        <f t="shared" si="3"/>
        <v>150</v>
      </c>
      <c r="AG28" s="41">
        <f t="shared" si="4"/>
        <v>-10000</v>
      </c>
      <c r="AH28" s="41">
        <f t="shared" si="5"/>
        <v>-10000</v>
      </c>
      <c r="AI28" s="42">
        <f t="shared" si="6"/>
        <v>170</v>
      </c>
      <c r="AJ28" s="24"/>
      <c r="AK28" s="24"/>
      <c r="AL28" s="17"/>
      <c r="AM28" s="17"/>
      <c r="AN28" s="17"/>
      <c r="AO28" s="17"/>
      <c r="AP28" s="17"/>
      <c r="AQ28" s="17"/>
      <c r="AR28" s="17"/>
      <c r="AS28" s="17"/>
    </row>
    <row r="29" spans="1:45" ht="13.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40">
        <f t="shared" si="7"/>
        <v>27</v>
      </c>
      <c r="AC29" s="41">
        <f t="shared" si="0"/>
        <v>165</v>
      </c>
      <c r="AD29" s="41">
        <f t="shared" si="1"/>
        <v>65</v>
      </c>
      <c r="AE29" s="41">
        <f t="shared" si="2"/>
        <v>135</v>
      </c>
      <c r="AF29" s="41">
        <f t="shared" si="3"/>
        <v>150</v>
      </c>
      <c r="AG29" s="41">
        <f t="shared" si="4"/>
        <v>-10000</v>
      </c>
      <c r="AH29" s="41">
        <f t="shared" si="5"/>
        <v>-10000</v>
      </c>
      <c r="AI29" s="42">
        <f t="shared" si="6"/>
        <v>165</v>
      </c>
      <c r="AJ29" s="24"/>
      <c r="AK29" s="24"/>
      <c r="AL29" s="17"/>
      <c r="AM29" s="17"/>
      <c r="AN29" s="17"/>
      <c r="AO29" s="17"/>
      <c r="AP29" s="17"/>
      <c r="AQ29" s="17"/>
      <c r="AR29" s="17"/>
      <c r="AS29" s="17"/>
    </row>
    <row r="30" spans="1:45" ht="13.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40">
        <f t="shared" si="7"/>
        <v>28</v>
      </c>
      <c r="AC30" s="41">
        <f t="shared" si="0"/>
        <v>160</v>
      </c>
      <c r="AD30" s="41">
        <f t="shared" si="1"/>
        <v>60</v>
      </c>
      <c r="AE30" s="41">
        <f t="shared" si="2"/>
        <v>140</v>
      </c>
      <c r="AF30" s="41">
        <f t="shared" si="3"/>
        <v>150</v>
      </c>
      <c r="AG30" s="41">
        <f t="shared" si="4"/>
        <v>-10000</v>
      </c>
      <c r="AH30" s="41">
        <f t="shared" si="5"/>
        <v>-10000</v>
      </c>
      <c r="AI30" s="42">
        <f t="shared" si="6"/>
        <v>160</v>
      </c>
      <c r="AJ30" s="24"/>
      <c r="AK30" s="24"/>
      <c r="AL30" s="17"/>
      <c r="AM30" s="17"/>
      <c r="AN30" s="17"/>
      <c r="AO30" s="17"/>
      <c r="AP30" s="17"/>
      <c r="AQ30" s="17"/>
      <c r="AR30" s="17"/>
      <c r="AS30" s="17"/>
    </row>
    <row r="31" spans="1:45" ht="13.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40">
        <f t="shared" si="7"/>
        <v>29</v>
      </c>
      <c r="AC31" s="41">
        <f t="shared" si="0"/>
        <v>155</v>
      </c>
      <c r="AD31" s="41">
        <f t="shared" si="1"/>
        <v>55</v>
      </c>
      <c r="AE31" s="41">
        <f t="shared" si="2"/>
        <v>145</v>
      </c>
      <c r="AF31" s="41">
        <f t="shared" si="3"/>
        <v>150</v>
      </c>
      <c r="AG31" s="41">
        <f t="shared" si="4"/>
        <v>-10000</v>
      </c>
      <c r="AH31" s="41">
        <f t="shared" si="5"/>
        <v>-10000</v>
      </c>
      <c r="AI31" s="42">
        <f t="shared" si="6"/>
        <v>155</v>
      </c>
      <c r="AJ31" s="24"/>
      <c r="AK31" s="24"/>
      <c r="AL31" s="17"/>
      <c r="AM31" s="17"/>
      <c r="AN31" s="17"/>
      <c r="AO31" s="17"/>
      <c r="AP31" s="17"/>
      <c r="AQ31" s="17"/>
      <c r="AR31" s="17"/>
      <c r="AS31" s="17"/>
    </row>
    <row r="32" spans="1:45" ht="13.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40">
        <f t="shared" si="7"/>
        <v>30</v>
      </c>
      <c r="AC32" s="41">
        <f t="shared" si="0"/>
        <v>150</v>
      </c>
      <c r="AD32" s="41">
        <f t="shared" si="1"/>
        <v>50</v>
      </c>
      <c r="AE32" s="41">
        <f t="shared" si="2"/>
        <v>150</v>
      </c>
      <c r="AF32" s="41">
        <f t="shared" si="3"/>
        <v>150</v>
      </c>
      <c r="AG32" s="41">
        <f t="shared" si="4"/>
        <v>-10000</v>
      </c>
      <c r="AH32" s="41">
        <f t="shared" si="5"/>
        <v>-10000</v>
      </c>
      <c r="AI32" s="42">
        <f t="shared" si="6"/>
        <v>150</v>
      </c>
      <c r="AJ32" s="24"/>
      <c r="AK32" s="24"/>
      <c r="AL32" s="17"/>
      <c r="AM32" s="17"/>
      <c r="AN32" s="17"/>
      <c r="AO32" s="17"/>
      <c r="AP32" s="17"/>
      <c r="AQ32" s="17"/>
      <c r="AR32" s="17"/>
      <c r="AS32" s="17"/>
    </row>
    <row r="33" spans="1:45" ht="13.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40">
        <f t="shared" si="7"/>
        <v>31</v>
      </c>
      <c r="AC33" s="41">
        <f t="shared" si="0"/>
        <v>145</v>
      </c>
      <c r="AD33" s="41">
        <f t="shared" si="1"/>
        <v>45</v>
      </c>
      <c r="AE33" s="41">
        <f t="shared" si="2"/>
        <v>155</v>
      </c>
      <c r="AF33" s="41">
        <f t="shared" si="3"/>
        <v>-10000</v>
      </c>
      <c r="AG33" s="41">
        <f t="shared" si="4"/>
        <v>-10000</v>
      </c>
      <c r="AH33" s="41">
        <f t="shared" si="5"/>
        <v>-10000</v>
      </c>
      <c r="AI33" s="42">
        <f t="shared" si="6"/>
        <v>145</v>
      </c>
      <c r="AJ33" s="24"/>
      <c r="AK33" s="24"/>
      <c r="AL33" s="17"/>
      <c r="AM33" s="17"/>
      <c r="AN33" s="17"/>
      <c r="AO33" s="17"/>
      <c r="AP33" s="17"/>
      <c r="AQ33" s="17"/>
      <c r="AR33" s="17"/>
      <c r="AS33" s="17"/>
    </row>
    <row r="34" spans="1:45" ht="13.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40">
        <f t="shared" si="7"/>
        <v>32</v>
      </c>
      <c r="AC34" s="41">
        <f t="shared" si="0"/>
        <v>140</v>
      </c>
      <c r="AD34" s="41">
        <f t="shared" si="1"/>
        <v>40</v>
      </c>
      <c r="AE34" s="41">
        <f t="shared" si="2"/>
        <v>160</v>
      </c>
      <c r="AF34" s="41">
        <f t="shared" si="3"/>
        <v>-10000</v>
      </c>
      <c r="AG34" s="41">
        <f t="shared" si="4"/>
        <v>-10000</v>
      </c>
      <c r="AH34" s="41">
        <f t="shared" si="5"/>
        <v>-10000</v>
      </c>
      <c r="AI34" s="42">
        <f t="shared" si="6"/>
        <v>140</v>
      </c>
      <c r="AJ34" s="24"/>
      <c r="AK34" s="24"/>
      <c r="AL34" s="17"/>
      <c r="AM34" s="17"/>
      <c r="AN34" s="17"/>
      <c r="AO34" s="17"/>
      <c r="AP34" s="17"/>
      <c r="AQ34" s="17"/>
      <c r="AR34" s="17"/>
      <c r="AS34" s="17"/>
    </row>
    <row r="35" spans="1:45" ht="13.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40">
        <f t="shared" si="7"/>
        <v>33</v>
      </c>
      <c r="AC35" s="41">
        <f t="shared" si="0"/>
        <v>135</v>
      </c>
      <c r="AD35" s="41">
        <f t="shared" si="1"/>
        <v>35</v>
      </c>
      <c r="AE35" s="41">
        <f t="shared" si="2"/>
        <v>165</v>
      </c>
      <c r="AF35" s="41">
        <f t="shared" si="3"/>
        <v>-10000</v>
      </c>
      <c r="AG35" s="41">
        <f t="shared" si="4"/>
        <v>-10000</v>
      </c>
      <c r="AH35" s="41">
        <f t="shared" si="5"/>
        <v>-10000</v>
      </c>
      <c r="AI35" s="42">
        <f t="shared" si="6"/>
        <v>135</v>
      </c>
      <c r="AJ35" s="24"/>
      <c r="AK35" s="24"/>
      <c r="AL35" s="17"/>
      <c r="AM35" s="17"/>
      <c r="AN35" s="17"/>
      <c r="AO35" s="17"/>
      <c r="AP35" s="17"/>
      <c r="AQ35" s="17"/>
      <c r="AR35" s="17"/>
      <c r="AS35" s="17"/>
    </row>
    <row r="36" spans="1:45" ht="13.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40">
        <f t="shared" si="7"/>
        <v>34</v>
      </c>
      <c r="AC36" s="41">
        <f t="shared" si="0"/>
        <v>130</v>
      </c>
      <c r="AD36" s="41">
        <f t="shared" si="1"/>
        <v>30</v>
      </c>
      <c r="AE36" s="41">
        <f t="shared" si="2"/>
        <v>170</v>
      </c>
      <c r="AF36" s="41">
        <f t="shared" si="3"/>
        <v>-10000</v>
      </c>
      <c r="AG36" s="41">
        <f t="shared" si="4"/>
        <v>-10000</v>
      </c>
      <c r="AH36" s="41">
        <f t="shared" si="5"/>
        <v>-10000</v>
      </c>
      <c r="AI36" s="42">
        <f t="shared" si="6"/>
        <v>130</v>
      </c>
      <c r="AJ36" s="24"/>
      <c r="AK36" s="24"/>
      <c r="AL36" s="17"/>
      <c r="AM36" s="17"/>
      <c r="AN36" s="17"/>
      <c r="AO36" s="17"/>
      <c r="AP36" s="17"/>
      <c r="AQ36" s="17"/>
      <c r="AR36" s="17"/>
      <c r="AS36" s="17"/>
    </row>
    <row r="37" spans="1:45" ht="13.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40">
        <f t="shared" si="7"/>
        <v>35</v>
      </c>
      <c r="AC37" s="41">
        <f t="shared" si="0"/>
        <v>125</v>
      </c>
      <c r="AD37" s="41">
        <f t="shared" si="1"/>
        <v>25</v>
      </c>
      <c r="AE37" s="41">
        <f t="shared" si="2"/>
        <v>175</v>
      </c>
      <c r="AF37" s="41">
        <f t="shared" si="3"/>
        <v>-10000</v>
      </c>
      <c r="AG37" s="41">
        <f t="shared" si="4"/>
        <v>-10000</v>
      </c>
      <c r="AH37" s="41">
        <f t="shared" si="5"/>
        <v>-10000</v>
      </c>
      <c r="AI37" s="42">
        <f t="shared" si="6"/>
        <v>125</v>
      </c>
      <c r="AJ37" s="24"/>
      <c r="AK37" s="24"/>
      <c r="AL37" s="17"/>
      <c r="AM37" s="17"/>
      <c r="AN37" s="17"/>
      <c r="AO37" s="17"/>
      <c r="AP37" s="17"/>
      <c r="AQ37" s="17"/>
      <c r="AR37" s="17"/>
      <c r="AS37" s="17"/>
    </row>
    <row r="38" spans="1:45" ht="13.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40">
        <f t="shared" si="7"/>
        <v>36</v>
      </c>
      <c r="AC38" s="41">
        <f t="shared" si="0"/>
        <v>120</v>
      </c>
      <c r="AD38" s="41">
        <f t="shared" si="1"/>
        <v>20</v>
      </c>
      <c r="AE38" s="41">
        <f t="shared" si="2"/>
        <v>180</v>
      </c>
      <c r="AF38" s="41">
        <f t="shared" si="3"/>
        <v>-10000</v>
      </c>
      <c r="AG38" s="41">
        <f t="shared" si="4"/>
        <v>-10000</v>
      </c>
      <c r="AH38" s="41">
        <f t="shared" si="5"/>
        <v>-10000</v>
      </c>
      <c r="AI38" s="42">
        <f t="shared" si="6"/>
        <v>120</v>
      </c>
      <c r="AJ38" s="24"/>
      <c r="AK38" s="24"/>
      <c r="AL38" s="17"/>
      <c r="AM38" s="17"/>
      <c r="AN38" s="17"/>
      <c r="AO38" s="17"/>
      <c r="AP38" s="17"/>
      <c r="AQ38" s="17"/>
      <c r="AR38" s="17"/>
      <c r="AS38" s="17"/>
    </row>
    <row r="39" spans="1:45" ht="13.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40">
        <f t="shared" si="7"/>
        <v>37</v>
      </c>
      <c r="AC39" s="41">
        <f t="shared" si="0"/>
        <v>115</v>
      </c>
      <c r="AD39" s="41">
        <f t="shared" si="1"/>
        <v>15</v>
      </c>
      <c r="AE39" s="41">
        <f t="shared" si="2"/>
        <v>185</v>
      </c>
      <c r="AF39" s="41">
        <f t="shared" si="3"/>
        <v>-10000</v>
      </c>
      <c r="AG39" s="41">
        <f t="shared" si="4"/>
        <v>-10000</v>
      </c>
      <c r="AH39" s="41">
        <f t="shared" si="5"/>
        <v>-10000</v>
      </c>
      <c r="AI39" s="42">
        <f t="shared" si="6"/>
        <v>115</v>
      </c>
      <c r="AJ39" s="24"/>
      <c r="AK39" s="24"/>
      <c r="AL39" s="17"/>
      <c r="AM39" s="17"/>
      <c r="AN39" s="17"/>
      <c r="AO39" s="17"/>
      <c r="AP39" s="17"/>
      <c r="AQ39" s="17"/>
      <c r="AR39" s="17"/>
      <c r="AS39" s="17"/>
    </row>
    <row r="40" spans="1:45" ht="13.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40">
        <f t="shared" si="7"/>
        <v>38</v>
      </c>
      <c r="AC40" s="41">
        <f t="shared" si="0"/>
        <v>110</v>
      </c>
      <c r="AD40" s="41">
        <f t="shared" si="1"/>
        <v>10</v>
      </c>
      <c r="AE40" s="41">
        <f t="shared" si="2"/>
        <v>190</v>
      </c>
      <c r="AF40" s="41">
        <f t="shared" si="3"/>
        <v>-10000</v>
      </c>
      <c r="AG40" s="41">
        <f t="shared" si="4"/>
        <v>-10000</v>
      </c>
      <c r="AH40" s="41">
        <f t="shared" si="5"/>
        <v>-10000</v>
      </c>
      <c r="AI40" s="42">
        <f t="shared" si="6"/>
        <v>110</v>
      </c>
      <c r="AJ40" s="24"/>
      <c r="AK40" s="24"/>
      <c r="AL40" s="17"/>
      <c r="AM40" s="17"/>
      <c r="AN40" s="17"/>
      <c r="AO40" s="17"/>
      <c r="AP40" s="17"/>
      <c r="AQ40" s="17"/>
      <c r="AR40" s="17"/>
      <c r="AS40" s="17"/>
    </row>
    <row r="41" spans="1:45" ht="13.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40">
        <f t="shared" si="7"/>
        <v>39</v>
      </c>
      <c r="AC41" s="41">
        <f t="shared" si="0"/>
        <v>105</v>
      </c>
      <c r="AD41" s="41">
        <f t="shared" si="1"/>
        <v>5</v>
      </c>
      <c r="AE41" s="41">
        <f t="shared" si="2"/>
        <v>195</v>
      </c>
      <c r="AF41" s="41">
        <f t="shared" si="3"/>
        <v>-10000</v>
      </c>
      <c r="AG41" s="41">
        <f t="shared" si="4"/>
        <v>-10000</v>
      </c>
      <c r="AH41" s="41">
        <f t="shared" si="5"/>
        <v>-10000</v>
      </c>
      <c r="AI41" s="42">
        <f t="shared" si="6"/>
        <v>105</v>
      </c>
      <c r="AJ41" s="24"/>
      <c r="AK41" s="24"/>
      <c r="AL41" s="17"/>
      <c r="AM41" s="17"/>
      <c r="AN41" s="17"/>
      <c r="AO41" s="17"/>
      <c r="AP41" s="17"/>
      <c r="AQ41" s="17"/>
      <c r="AR41" s="17"/>
      <c r="AS41" s="17"/>
    </row>
    <row r="42" spans="1:45" ht="13.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40">
        <f t="shared" si="7"/>
        <v>40</v>
      </c>
      <c r="AC42" s="41">
        <f t="shared" si="0"/>
        <v>100</v>
      </c>
      <c r="AD42" s="41">
        <f t="shared" si="1"/>
        <v>0</v>
      </c>
      <c r="AE42" s="41">
        <f t="shared" si="2"/>
        <v>200</v>
      </c>
      <c r="AF42" s="41">
        <f t="shared" si="3"/>
        <v>-10000</v>
      </c>
      <c r="AG42" s="41">
        <f t="shared" si="4"/>
        <v>-10000</v>
      </c>
      <c r="AH42" s="41">
        <f t="shared" si="5"/>
        <v>-10000</v>
      </c>
      <c r="AI42" s="42">
        <f t="shared" si="6"/>
        <v>100</v>
      </c>
      <c r="AJ42" s="24"/>
      <c r="AK42" s="24"/>
      <c r="AL42" s="17"/>
      <c r="AM42" s="17"/>
      <c r="AN42" s="17"/>
      <c r="AO42" s="17"/>
      <c r="AP42" s="17"/>
      <c r="AQ42" s="17"/>
      <c r="AR42" s="17"/>
      <c r="AS42" s="17"/>
    </row>
    <row r="43" spans="1:45" ht="13.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17"/>
      <c r="AM43" s="17"/>
      <c r="AN43" s="17"/>
      <c r="AO43" s="17"/>
      <c r="AP43" s="17"/>
      <c r="AQ43" s="17"/>
      <c r="AR43" s="17"/>
      <c r="AS43" s="17"/>
    </row>
    <row r="44" spans="1:45" ht="13.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17"/>
      <c r="AM44" s="17"/>
      <c r="AN44" s="17"/>
      <c r="AO44" s="17"/>
      <c r="AP44" s="17"/>
      <c r="AQ44" s="17"/>
      <c r="AR44" s="17"/>
      <c r="AS44" s="17"/>
    </row>
    <row r="45" spans="1:45" ht="13.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17"/>
      <c r="AM45" s="17"/>
      <c r="AN45" s="17"/>
      <c r="AO45" s="17"/>
      <c r="AP45" s="17"/>
      <c r="AQ45" s="17"/>
      <c r="AR45" s="17"/>
      <c r="AS45" s="17"/>
    </row>
    <row r="46" spans="1:45" ht="13.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17"/>
      <c r="AM46" s="17"/>
      <c r="AN46" s="17"/>
      <c r="AO46" s="17"/>
      <c r="AP46" s="17"/>
      <c r="AQ46" s="17"/>
      <c r="AR46" s="17"/>
      <c r="AS46" s="17"/>
    </row>
    <row r="47" spans="1:45" ht="13.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17"/>
      <c r="AM47" s="17"/>
      <c r="AN47" s="17"/>
      <c r="AO47" s="17"/>
      <c r="AP47" s="17"/>
      <c r="AQ47" s="17"/>
      <c r="AR47" s="17"/>
      <c r="AS47" s="17"/>
    </row>
    <row r="48" spans="1:45" ht="13.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17"/>
      <c r="AM48" s="17"/>
      <c r="AN48" s="17"/>
      <c r="AO48" s="17"/>
      <c r="AP48" s="17"/>
      <c r="AQ48" s="17"/>
      <c r="AR48" s="17"/>
      <c r="AS48" s="17"/>
    </row>
    <row r="49" spans="1:45" ht="13.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17"/>
      <c r="AM49" s="17"/>
      <c r="AN49" s="17"/>
      <c r="AO49" s="17"/>
      <c r="AP49" s="17"/>
      <c r="AQ49" s="17"/>
      <c r="AR49" s="17"/>
      <c r="AS49" s="17"/>
    </row>
    <row r="50" spans="1:45" ht="13.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17"/>
      <c r="AM50" s="17"/>
      <c r="AN50" s="17"/>
      <c r="AO50" s="17"/>
      <c r="AP50" s="17"/>
      <c r="AQ50" s="17"/>
      <c r="AR50" s="17"/>
      <c r="AS50" s="17"/>
    </row>
    <row r="51" spans="1:45" ht="13.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17"/>
      <c r="AM51" s="17"/>
      <c r="AN51" s="17"/>
      <c r="AO51" s="17"/>
      <c r="AP51" s="17"/>
      <c r="AQ51" s="17"/>
      <c r="AR51" s="17"/>
      <c r="AS51" s="17"/>
    </row>
    <row r="52" spans="1:45" ht="13.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17"/>
      <c r="AM52" s="17"/>
      <c r="AN52" s="17"/>
      <c r="AO52" s="17"/>
      <c r="AP52" s="17"/>
      <c r="AQ52" s="17"/>
      <c r="AR52" s="17"/>
      <c r="AS52" s="17"/>
    </row>
    <row r="53" spans="1:45" ht="13.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17"/>
      <c r="AM53" s="17"/>
      <c r="AN53" s="17"/>
      <c r="AO53" s="17"/>
      <c r="AP53" s="17"/>
      <c r="AQ53" s="17"/>
      <c r="AR53" s="17"/>
      <c r="AS53" s="17"/>
    </row>
    <row r="54" spans="1:45" ht="13.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17"/>
      <c r="AM54" s="17"/>
      <c r="AN54" s="17"/>
      <c r="AO54" s="17"/>
      <c r="AP54" s="17"/>
      <c r="AQ54" s="17"/>
      <c r="AR54" s="17"/>
      <c r="AS54" s="17"/>
    </row>
    <row r="55" spans="1:45" ht="13.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17"/>
      <c r="AM55" s="17"/>
      <c r="AN55" s="17"/>
      <c r="AO55" s="17"/>
      <c r="AP55" s="17"/>
      <c r="AQ55" s="17"/>
      <c r="AR55" s="17"/>
      <c r="AS55" s="17"/>
    </row>
    <row r="56" spans="1:45" ht="13.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17"/>
      <c r="AM56" s="17"/>
      <c r="AN56" s="17"/>
      <c r="AO56" s="17"/>
      <c r="AP56" s="17"/>
      <c r="AQ56" s="17"/>
      <c r="AR56" s="17"/>
      <c r="AS56" s="17"/>
    </row>
    <row r="57" spans="1:45" ht="13.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17"/>
      <c r="AM57" s="17"/>
      <c r="AN57" s="17"/>
      <c r="AO57" s="17"/>
      <c r="AP57" s="17"/>
      <c r="AQ57" s="17"/>
      <c r="AR57" s="17"/>
      <c r="AS57" s="17"/>
    </row>
    <row r="58" spans="1:45" ht="13.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17"/>
      <c r="AM58" s="17"/>
      <c r="AN58" s="17"/>
      <c r="AO58" s="17"/>
      <c r="AP58" s="17"/>
      <c r="AQ58" s="17"/>
      <c r="AR58" s="17"/>
      <c r="AS58" s="17"/>
    </row>
    <row r="59" spans="1:45" ht="13.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17"/>
      <c r="AM59" s="17"/>
      <c r="AN59" s="17"/>
      <c r="AO59" s="17"/>
      <c r="AP59" s="17"/>
      <c r="AQ59" s="17"/>
      <c r="AR59" s="17"/>
      <c r="AS59" s="17"/>
    </row>
    <row r="60" spans="1:45" ht="13.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17"/>
      <c r="AM60" s="17"/>
      <c r="AN60" s="17"/>
      <c r="AO60" s="17"/>
      <c r="AP60" s="17"/>
      <c r="AQ60" s="17"/>
      <c r="AR60" s="17"/>
      <c r="AS60" s="17"/>
    </row>
    <row r="61" spans="1:45" ht="13.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17"/>
      <c r="AM61" s="17"/>
      <c r="AN61" s="17"/>
      <c r="AO61" s="17"/>
      <c r="AP61" s="17"/>
      <c r="AQ61" s="17"/>
      <c r="AR61" s="17"/>
      <c r="AS61" s="17"/>
    </row>
    <row r="62" spans="1:45" ht="13.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17"/>
      <c r="AM62" s="17"/>
      <c r="AN62" s="17"/>
      <c r="AO62" s="17"/>
      <c r="AP62" s="17"/>
      <c r="AQ62" s="17"/>
      <c r="AR62" s="17"/>
      <c r="AS62" s="17"/>
    </row>
    <row r="63" spans="1:45" ht="13.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17"/>
      <c r="AM63" s="17"/>
      <c r="AN63" s="17"/>
      <c r="AO63" s="17"/>
      <c r="AP63" s="17"/>
      <c r="AQ63" s="17"/>
      <c r="AR63" s="17"/>
      <c r="AS63" s="17"/>
    </row>
    <row r="64" spans="1:45" ht="13.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17"/>
      <c r="AM64" s="17"/>
      <c r="AN64" s="17"/>
      <c r="AO64" s="17"/>
      <c r="AP64" s="17"/>
      <c r="AQ64" s="17"/>
      <c r="AR64" s="17"/>
      <c r="AS64" s="17"/>
    </row>
    <row r="65" spans="1:45" ht="13.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17"/>
      <c r="AM65" s="17"/>
      <c r="AN65" s="17"/>
      <c r="AO65" s="17"/>
      <c r="AP65" s="17"/>
      <c r="AQ65" s="17"/>
      <c r="AR65" s="17"/>
      <c r="AS65" s="17"/>
    </row>
    <row r="66" spans="1:45" ht="13.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17"/>
      <c r="AM66" s="17"/>
      <c r="AN66" s="17"/>
      <c r="AO66" s="17"/>
      <c r="AP66" s="17"/>
      <c r="AQ66" s="17"/>
      <c r="AR66" s="17"/>
      <c r="AS66" s="17"/>
    </row>
    <row r="67" spans="1:45" ht="13.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17"/>
      <c r="AM67" s="17"/>
      <c r="AN67" s="17"/>
      <c r="AO67" s="17"/>
      <c r="AP67" s="17"/>
      <c r="AQ67" s="17"/>
      <c r="AR67" s="17"/>
      <c r="AS67" s="17"/>
    </row>
    <row r="68" spans="1:45" ht="13.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17"/>
      <c r="AM68" s="17"/>
      <c r="AN68" s="17"/>
      <c r="AO68" s="17"/>
      <c r="AP68" s="17"/>
      <c r="AQ68" s="17"/>
      <c r="AR68" s="17"/>
      <c r="AS68" s="17"/>
    </row>
    <row r="69" spans="1:45" ht="13.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17"/>
      <c r="AM69" s="17"/>
      <c r="AN69" s="17"/>
      <c r="AO69" s="17"/>
      <c r="AP69" s="17"/>
      <c r="AQ69" s="17"/>
      <c r="AR69" s="17"/>
      <c r="AS69" s="17"/>
    </row>
    <row r="70" spans="1:45" ht="13.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17"/>
      <c r="AM70" s="17"/>
      <c r="AN70" s="17"/>
      <c r="AO70" s="17"/>
      <c r="AP70" s="17"/>
      <c r="AQ70" s="17"/>
      <c r="AR70" s="17"/>
      <c r="AS70" s="17"/>
    </row>
    <row r="71" spans="1:45" ht="13.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17"/>
      <c r="AM71" s="17"/>
      <c r="AN71" s="17"/>
      <c r="AO71" s="17"/>
      <c r="AP71" s="17"/>
      <c r="AQ71" s="17"/>
      <c r="AR71" s="17"/>
      <c r="AS71" s="17"/>
    </row>
    <row r="72" spans="1:45" ht="13.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17"/>
      <c r="AM72" s="17"/>
      <c r="AN72" s="17"/>
      <c r="AO72" s="17"/>
      <c r="AP72" s="17"/>
      <c r="AQ72" s="17"/>
      <c r="AR72" s="17"/>
      <c r="AS72" s="17"/>
    </row>
    <row r="73" spans="1:45" ht="13.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17"/>
      <c r="AM73" s="17"/>
      <c r="AN73" s="17"/>
      <c r="AO73" s="17"/>
      <c r="AP73" s="17"/>
      <c r="AQ73" s="17"/>
      <c r="AR73" s="17"/>
      <c r="AS73" s="17"/>
    </row>
    <row r="74" spans="1:45" ht="13.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17"/>
      <c r="AM74" s="17"/>
      <c r="AN74" s="17"/>
      <c r="AO74" s="17"/>
      <c r="AP74" s="17"/>
      <c r="AQ74" s="17"/>
      <c r="AR74" s="17"/>
      <c r="AS74" s="17"/>
    </row>
    <row r="75" spans="1:45" ht="13.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17"/>
      <c r="AM75" s="17"/>
      <c r="AN75" s="17"/>
      <c r="AO75" s="17"/>
      <c r="AP75" s="17"/>
      <c r="AQ75" s="17"/>
      <c r="AR75" s="17"/>
      <c r="AS75" s="17"/>
    </row>
    <row r="76" spans="1:45" ht="13.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17"/>
      <c r="AM76" s="17"/>
      <c r="AN76" s="17"/>
      <c r="AO76" s="17"/>
      <c r="AP76" s="17"/>
      <c r="AQ76" s="17"/>
      <c r="AR76" s="17"/>
      <c r="AS76" s="17"/>
    </row>
    <row r="77" spans="1:45" ht="13.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17"/>
      <c r="AM77" s="17"/>
      <c r="AN77" s="17"/>
      <c r="AO77" s="17"/>
      <c r="AP77" s="17"/>
      <c r="AQ77" s="17"/>
      <c r="AR77" s="17"/>
      <c r="AS77" s="17"/>
    </row>
    <row r="78" spans="1:45" ht="13.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17"/>
      <c r="AM78" s="17"/>
      <c r="AN78" s="17"/>
      <c r="AO78" s="17"/>
      <c r="AP78" s="17"/>
      <c r="AQ78" s="17"/>
      <c r="AR78" s="17"/>
      <c r="AS78" s="17"/>
    </row>
    <row r="79" spans="1:45" ht="13.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17"/>
      <c r="AM79" s="17"/>
      <c r="AN79" s="17"/>
      <c r="AO79" s="17"/>
      <c r="AP79" s="17"/>
      <c r="AQ79" s="17"/>
      <c r="AR79" s="17"/>
      <c r="AS79" s="17"/>
    </row>
    <row r="80" spans="1:45" ht="13.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17"/>
      <c r="AM80" s="17"/>
      <c r="AN80" s="17"/>
      <c r="AO80" s="17"/>
      <c r="AP80" s="17"/>
      <c r="AQ80" s="17"/>
      <c r="AR80" s="17"/>
      <c r="AS80" s="17"/>
    </row>
    <row r="81" spans="1:45" ht="13.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17"/>
      <c r="AM81" s="17"/>
      <c r="AN81" s="17"/>
      <c r="AO81" s="17"/>
      <c r="AP81" s="17"/>
      <c r="AQ81" s="17"/>
      <c r="AR81" s="17"/>
      <c r="AS81" s="17"/>
    </row>
    <row r="82" spans="1:45" ht="13.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17"/>
      <c r="AM82" s="17"/>
      <c r="AN82" s="17"/>
      <c r="AO82" s="17"/>
      <c r="AP82" s="17"/>
      <c r="AQ82" s="17"/>
      <c r="AR82" s="17"/>
      <c r="AS82" s="17"/>
    </row>
    <row r="83" spans="1:45" ht="13.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17"/>
      <c r="AM83" s="17"/>
      <c r="AN83" s="17"/>
      <c r="AO83" s="17"/>
      <c r="AP83" s="17"/>
      <c r="AQ83" s="17"/>
      <c r="AR83" s="17"/>
      <c r="AS83" s="17"/>
    </row>
    <row r="84" spans="1:45" ht="13.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17"/>
      <c r="AM84" s="17"/>
      <c r="AN84" s="17"/>
      <c r="AO84" s="17"/>
      <c r="AP84" s="17"/>
      <c r="AQ84" s="17"/>
      <c r="AR84" s="17"/>
      <c r="AS84" s="17"/>
    </row>
    <row r="85" spans="1:45" ht="13.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17"/>
      <c r="AM85" s="17"/>
      <c r="AN85" s="17"/>
      <c r="AO85" s="17"/>
      <c r="AP85" s="17"/>
      <c r="AQ85" s="17"/>
      <c r="AR85" s="17"/>
      <c r="AS85" s="17"/>
    </row>
    <row r="86" spans="1:45" ht="13.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17"/>
      <c r="AM86" s="17"/>
      <c r="AN86" s="17"/>
      <c r="AO86" s="17"/>
      <c r="AP86" s="17"/>
      <c r="AQ86" s="17"/>
      <c r="AR86" s="17"/>
      <c r="AS86" s="17"/>
    </row>
    <row r="87" spans="1:45" ht="13.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17"/>
      <c r="AM87" s="17"/>
      <c r="AN87" s="17"/>
      <c r="AO87" s="17"/>
      <c r="AP87" s="17"/>
      <c r="AQ87" s="17"/>
      <c r="AR87" s="17"/>
      <c r="AS87" s="17"/>
    </row>
    <row r="88" spans="1:45" ht="13.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17"/>
      <c r="AM88" s="17"/>
      <c r="AN88" s="17"/>
      <c r="AO88" s="17"/>
      <c r="AP88" s="17"/>
      <c r="AQ88" s="17"/>
      <c r="AR88" s="17"/>
      <c r="AS88" s="17"/>
    </row>
    <row r="89" spans="1:45" ht="13.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17"/>
      <c r="AM89" s="17"/>
      <c r="AN89" s="17"/>
      <c r="AO89" s="17"/>
      <c r="AP89" s="17"/>
      <c r="AQ89" s="17"/>
      <c r="AR89" s="17"/>
      <c r="AS89" s="17"/>
    </row>
    <row r="90" spans="1:45" ht="13.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17"/>
      <c r="AM90" s="17"/>
      <c r="AN90" s="17"/>
      <c r="AO90" s="17"/>
      <c r="AP90" s="17"/>
      <c r="AQ90" s="17"/>
      <c r="AR90" s="17"/>
      <c r="AS90" s="17"/>
    </row>
    <row r="91" spans="1:45" ht="13.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17"/>
      <c r="AM91" s="17"/>
      <c r="AN91" s="17"/>
      <c r="AO91" s="17"/>
      <c r="AP91" s="17"/>
      <c r="AQ91" s="17"/>
      <c r="AR91" s="17"/>
      <c r="AS91" s="17"/>
    </row>
    <row r="92" spans="1:45" ht="13.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17"/>
      <c r="AM92" s="17"/>
      <c r="AN92" s="17"/>
      <c r="AO92" s="17"/>
      <c r="AP92" s="17"/>
      <c r="AQ92" s="17"/>
      <c r="AR92" s="17"/>
      <c r="AS92" s="17"/>
    </row>
    <row r="93" spans="1:45" ht="13.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17"/>
      <c r="AM93" s="17"/>
      <c r="AN93" s="17"/>
      <c r="AO93" s="17"/>
      <c r="AP93" s="17"/>
      <c r="AQ93" s="17"/>
      <c r="AR93" s="17"/>
      <c r="AS93" s="17"/>
    </row>
    <row r="94" spans="1:45" ht="13.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17"/>
      <c r="AM94" s="17"/>
      <c r="AN94" s="17"/>
      <c r="AO94" s="17"/>
      <c r="AP94" s="17"/>
      <c r="AQ94" s="17"/>
      <c r="AR94" s="17"/>
      <c r="AS94" s="17"/>
    </row>
    <row r="95" spans="1:45" ht="13.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17"/>
      <c r="AM95" s="17"/>
      <c r="AN95" s="17"/>
      <c r="AO95" s="17"/>
      <c r="AP95" s="17"/>
      <c r="AQ95" s="17"/>
      <c r="AR95" s="17"/>
      <c r="AS95" s="17"/>
    </row>
    <row r="96" spans="1:45" ht="13.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17"/>
      <c r="AM96" s="17"/>
      <c r="AN96" s="17"/>
      <c r="AO96" s="17"/>
      <c r="AP96" s="17"/>
      <c r="AQ96" s="17"/>
      <c r="AR96" s="17"/>
      <c r="AS96" s="17"/>
    </row>
    <row r="97" spans="1:45" ht="13.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17"/>
      <c r="AM97" s="17"/>
      <c r="AN97" s="17"/>
      <c r="AO97" s="17"/>
      <c r="AP97" s="17"/>
      <c r="AQ97" s="17"/>
      <c r="AR97" s="17"/>
      <c r="AS97" s="17"/>
    </row>
    <row r="98" spans="1:45" ht="13.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17"/>
      <c r="AM98" s="17"/>
      <c r="AN98" s="17"/>
      <c r="AO98" s="17"/>
      <c r="AP98" s="17"/>
      <c r="AQ98" s="17"/>
      <c r="AR98" s="17"/>
      <c r="AS98" s="17"/>
    </row>
    <row r="99" spans="1:45" ht="13.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17"/>
      <c r="AM99" s="17"/>
      <c r="AN99" s="17"/>
      <c r="AO99" s="17"/>
      <c r="AP99" s="17"/>
      <c r="AQ99" s="17"/>
      <c r="AR99" s="17"/>
      <c r="AS99" s="17"/>
    </row>
    <row r="100" spans="1:45" ht="13.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17"/>
      <c r="AM100" s="17"/>
      <c r="AN100" s="17"/>
      <c r="AO100" s="17"/>
      <c r="AP100" s="17"/>
      <c r="AQ100" s="17"/>
      <c r="AR100" s="17"/>
      <c r="AS100" s="17"/>
    </row>
    <row r="101" spans="1:45" ht="13.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17"/>
      <c r="AM101" s="17"/>
      <c r="AN101" s="17"/>
      <c r="AO101" s="17"/>
      <c r="AP101" s="17"/>
      <c r="AQ101" s="17"/>
      <c r="AR101" s="17"/>
      <c r="AS101" s="17"/>
    </row>
    <row r="102" spans="1:45" ht="13.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17"/>
      <c r="AM102" s="17"/>
      <c r="AN102" s="17"/>
      <c r="AO102" s="17"/>
      <c r="AP102" s="17"/>
      <c r="AQ102" s="17"/>
      <c r="AR102" s="17"/>
      <c r="AS102" s="17"/>
    </row>
    <row r="103" spans="1:45" ht="13.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17"/>
      <c r="AM103" s="17"/>
      <c r="AN103" s="17"/>
      <c r="AO103" s="17"/>
      <c r="AP103" s="17"/>
      <c r="AQ103" s="17"/>
      <c r="AR103" s="17"/>
      <c r="AS103" s="17"/>
    </row>
    <row r="104" spans="1:45" ht="13.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17"/>
      <c r="AM104" s="17"/>
      <c r="AN104" s="17"/>
      <c r="AO104" s="17"/>
      <c r="AP104" s="17"/>
      <c r="AQ104" s="17"/>
      <c r="AR104" s="17"/>
      <c r="AS104" s="17"/>
    </row>
    <row r="105" spans="1:45" ht="13.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17"/>
      <c r="AM105" s="17"/>
      <c r="AN105" s="17"/>
      <c r="AO105" s="17"/>
      <c r="AP105" s="17"/>
      <c r="AQ105" s="17"/>
      <c r="AR105" s="17"/>
      <c r="AS105" s="17"/>
    </row>
    <row r="106" spans="1:45" ht="13.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17"/>
      <c r="AM106" s="17"/>
      <c r="AN106" s="17"/>
      <c r="AO106" s="17"/>
      <c r="AP106" s="17"/>
      <c r="AQ106" s="17"/>
      <c r="AR106" s="17"/>
      <c r="AS106" s="17"/>
    </row>
    <row r="107" spans="1:45" ht="13.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17"/>
      <c r="AM107" s="17"/>
      <c r="AN107" s="17"/>
      <c r="AO107" s="17"/>
      <c r="AP107" s="17"/>
      <c r="AQ107" s="17"/>
      <c r="AR107" s="17"/>
      <c r="AS107" s="17"/>
    </row>
    <row r="108" spans="1:45" ht="13.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17"/>
      <c r="AM108" s="17"/>
      <c r="AN108" s="17"/>
      <c r="AO108" s="17"/>
      <c r="AP108" s="17"/>
      <c r="AQ108" s="17"/>
      <c r="AR108" s="17"/>
      <c r="AS108" s="17"/>
    </row>
    <row r="109" spans="1:45" ht="13.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17"/>
      <c r="AM109" s="17"/>
      <c r="AN109" s="17"/>
      <c r="AO109" s="17"/>
      <c r="AP109" s="17"/>
      <c r="AQ109" s="17"/>
      <c r="AR109" s="17"/>
      <c r="AS109" s="17"/>
    </row>
    <row r="110" spans="1:45" ht="13.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17"/>
      <c r="AM110" s="17"/>
      <c r="AN110" s="17"/>
      <c r="AO110" s="17"/>
      <c r="AP110" s="17"/>
      <c r="AQ110" s="17"/>
      <c r="AR110" s="17"/>
      <c r="AS110" s="17"/>
    </row>
    <row r="111" spans="1:45" ht="13.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17"/>
      <c r="AM111" s="17"/>
      <c r="AN111" s="17"/>
      <c r="AO111" s="17"/>
      <c r="AP111" s="17"/>
      <c r="AQ111" s="17"/>
      <c r="AR111" s="17"/>
      <c r="AS111" s="17"/>
    </row>
    <row r="112" spans="1:45" ht="13.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17"/>
      <c r="AM112" s="17"/>
      <c r="AN112" s="17"/>
      <c r="AO112" s="17"/>
      <c r="AP112" s="17"/>
      <c r="AQ112" s="17"/>
      <c r="AR112" s="17"/>
      <c r="AS112" s="17"/>
    </row>
    <row r="113" spans="1:45" ht="13.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17"/>
      <c r="AM113" s="17"/>
      <c r="AN113" s="17"/>
      <c r="AO113" s="17"/>
      <c r="AP113" s="17"/>
      <c r="AQ113" s="17"/>
      <c r="AR113" s="17"/>
      <c r="AS113" s="17"/>
    </row>
    <row r="114" spans="1:45" ht="13.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17"/>
      <c r="AM114" s="17"/>
      <c r="AN114" s="17"/>
      <c r="AO114" s="17"/>
      <c r="AP114" s="17"/>
      <c r="AQ114" s="17"/>
      <c r="AR114" s="17"/>
      <c r="AS114" s="17"/>
    </row>
    <row r="115" spans="1:45" ht="13.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17"/>
      <c r="AM115" s="17"/>
      <c r="AN115" s="17"/>
      <c r="AO115" s="17"/>
      <c r="AP115" s="17"/>
      <c r="AQ115" s="17"/>
      <c r="AR115" s="17"/>
      <c r="AS115" s="17"/>
    </row>
    <row r="116" spans="1:45" ht="13.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17"/>
      <c r="AM116" s="17"/>
      <c r="AN116" s="17"/>
      <c r="AO116" s="17"/>
      <c r="AP116" s="17"/>
      <c r="AQ116" s="17"/>
      <c r="AR116" s="17"/>
      <c r="AS116" s="17"/>
    </row>
    <row r="117" spans="1:45" ht="13.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17"/>
      <c r="AM117" s="17"/>
      <c r="AN117" s="17"/>
      <c r="AO117" s="17"/>
      <c r="AP117" s="17"/>
      <c r="AQ117" s="17"/>
      <c r="AR117" s="17"/>
      <c r="AS117" s="17"/>
    </row>
    <row r="118" spans="1:45" ht="13.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17"/>
      <c r="AM118" s="17"/>
      <c r="AN118" s="17"/>
      <c r="AO118" s="17"/>
      <c r="AP118" s="17"/>
      <c r="AQ118" s="17"/>
      <c r="AR118" s="17"/>
      <c r="AS118" s="17"/>
    </row>
    <row r="119" spans="1:45" ht="13.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17"/>
      <c r="AM119" s="17"/>
      <c r="AN119" s="17"/>
      <c r="AO119" s="17"/>
      <c r="AP119" s="17"/>
      <c r="AQ119" s="17"/>
      <c r="AR119" s="17"/>
      <c r="AS119" s="17"/>
    </row>
    <row r="120" spans="1:45" ht="13.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17"/>
      <c r="AM120" s="17"/>
      <c r="AN120" s="17"/>
      <c r="AO120" s="17"/>
      <c r="AP120" s="17"/>
      <c r="AQ120" s="17"/>
      <c r="AR120" s="17"/>
      <c r="AS120" s="17"/>
    </row>
    <row r="121" spans="1:45" ht="13.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17"/>
      <c r="AM121" s="17"/>
      <c r="AN121" s="17"/>
      <c r="AO121" s="17"/>
      <c r="AP121" s="17"/>
      <c r="AQ121" s="17"/>
      <c r="AR121" s="17"/>
      <c r="AS121" s="17"/>
    </row>
    <row r="122" spans="1:45" ht="13.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17"/>
      <c r="AM122" s="17"/>
      <c r="AN122" s="17"/>
      <c r="AO122" s="17"/>
      <c r="AP122" s="17"/>
      <c r="AQ122" s="17"/>
      <c r="AR122" s="17"/>
      <c r="AS122" s="17"/>
    </row>
    <row r="123" spans="1:45" ht="13.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17"/>
      <c r="AM123" s="17"/>
      <c r="AN123" s="17"/>
      <c r="AO123" s="17"/>
      <c r="AP123" s="17"/>
      <c r="AQ123" s="17"/>
      <c r="AR123" s="17"/>
      <c r="AS123" s="17"/>
    </row>
    <row r="124" spans="1:45" ht="13.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17"/>
      <c r="AM124" s="17"/>
      <c r="AN124" s="17"/>
      <c r="AO124" s="17"/>
      <c r="AP124" s="17"/>
      <c r="AQ124" s="17"/>
      <c r="AR124" s="17"/>
      <c r="AS124" s="17"/>
    </row>
    <row r="125" spans="1:45" ht="13.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17"/>
      <c r="AM125" s="17"/>
      <c r="AN125" s="17"/>
      <c r="AO125" s="17"/>
      <c r="AP125" s="17"/>
      <c r="AQ125" s="17"/>
      <c r="AR125" s="17"/>
      <c r="AS125" s="17"/>
    </row>
    <row r="126" spans="1:45" ht="13.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17"/>
      <c r="AM126" s="17"/>
      <c r="AN126" s="17"/>
      <c r="AO126" s="17"/>
      <c r="AP126" s="17"/>
      <c r="AQ126" s="17"/>
      <c r="AR126" s="17"/>
      <c r="AS126" s="17"/>
    </row>
    <row r="127" spans="1:45" ht="13.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17"/>
      <c r="AM127" s="17"/>
      <c r="AN127" s="17"/>
      <c r="AO127" s="17"/>
      <c r="AP127" s="17"/>
      <c r="AQ127" s="17"/>
      <c r="AR127" s="17"/>
      <c r="AS127" s="17"/>
    </row>
    <row r="128" spans="1:45" ht="13.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17"/>
      <c r="AM128" s="17"/>
      <c r="AN128" s="17"/>
      <c r="AO128" s="17"/>
      <c r="AP128" s="17"/>
      <c r="AQ128" s="17"/>
      <c r="AR128" s="17"/>
      <c r="AS128" s="17"/>
    </row>
    <row r="129" spans="1:45" ht="13.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17"/>
      <c r="AM129" s="17"/>
      <c r="AN129" s="17"/>
      <c r="AO129" s="17"/>
      <c r="AP129" s="17"/>
      <c r="AQ129" s="17"/>
      <c r="AR129" s="17"/>
      <c r="AS129" s="17"/>
    </row>
    <row r="130" spans="1:45" ht="13.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17"/>
      <c r="AM130" s="17"/>
      <c r="AN130" s="17"/>
      <c r="AO130" s="17"/>
      <c r="AP130" s="17"/>
      <c r="AQ130" s="17"/>
      <c r="AR130" s="17"/>
      <c r="AS130" s="17"/>
    </row>
    <row r="131" spans="1:45" ht="13.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17"/>
      <c r="AM131" s="17"/>
      <c r="AN131" s="17"/>
      <c r="AO131" s="17"/>
      <c r="AP131" s="17"/>
      <c r="AQ131" s="17"/>
      <c r="AR131" s="17"/>
      <c r="AS131" s="17"/>
    </row>
    <row r="132" spans="1:45" ht="13.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17"/>
      <c r="AM132" s="17"/>
      <c r="AN132" s="17"/>
      <c r="AO132" s="17"/>
      <c r="AP132" s="17"/>
      <c r="AQ132" s="17"/>
      <c r="AR132" s="17"/>
      <c r="AS132" s="17"/>
    </row>
    <row r="133" spans="1:45" ht="13.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17"/>
      <c r="AM133" s="17"/>
      <c r="AN133" s="17"/>
      <c r="AO133" s="17"/>
      <c r="AP133" s="17"/>
      <c r="AQ133" s="17"/>
      <c r="AR133" s="17"/>
      <c r="AS133" s="17"/>
    </row>
    <row r="134" spans="1:45" ht="13.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17"/>
      <c r="AM134" s="17"/>
      <c r="AN134" s="17"/>
      <c r="AO134" s="17"/>
      <c r="AP134" s="17"/>
      <c r="AQ134" s="17"/>
      <c r="AR134" s="17"/>
      <c r="AS134" s="17"/>
    </row>
    <row r="135" spans="1:45" ht="13.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17"/>
      <c r="AM135" s="17"/>
      <c r="AN135" s="17"/>
      <c r="AO135" s="17"/>
      <c r="AP135" s="17"/>
      <c r="AQ135" s="17"/>
      <c r="AR135" s="17"/>
      <c r="AS135" s="17"/>
    </row>
    <row r="136" spans="1:45" ht="13.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17"/>
      <c r="AM136" s="17"/>
      <c r="AN136" s="17"/>
      <c r="AO136" s="17"/>
      <c r="AP136" s="17"/>
      <c r="AQ136" s="17"/>
      <c r="AR136" s="17"/>
      <c r="AS136" s="17"/>
    </row>
    <row r="137" spans="1:45" ht="13.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17"/>
      <c r="AM137" s="17"/>
      <c r="AN137" s="17"/>
      <c r="AO137" s="17"/>
      <c r="AP137" s="17"/>
      <c r="AQ137" s="17"/>
      <c r="AR137" s="17"/>
      <c r="AS137" s="17"/>
    </row>
    <row r="138" spans="1:45" ht="13.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17"/>
      <c r="AM138" s="17"/>
      <c r="AN138" s="17"/>
      <c r="AO138" s="17"/>
      <c r="AP138" s="17"/>
      <c r="AQ138" s="17"/>
      <c r="AR138" s="17"/>
      <c r="AS138" s="17"/>
    </row>
    <row r="139" spans="1:45" ht="13.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17"/>
      <c r="AM139" s="17"/>
      <c r="AN139" s="17"/>
      <c r="AO139" s="17"/>
      <c r="AP139" s="17"/>
      <c r="AQ139" s="17"/>
      <c r="AR139" s="17"/>
      <c r="AS139" s="17"/>
    </row>
    <row r="140" spans="1:45" ht="13.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17"/>
      <c r="AM140" s="17"/>
      <c r="AN140" s="17"/>
      <c r="AO140" s="17"/>
      <c r="AP140" s="17"/>
      <c r="AQ140" s="17"/>
      <c r="AR140" s="17"/>
      <c r="AS140" s="17"/>
    </row>
    <row r="141" spans="1:45" ht="13.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17"/>
      <c r="AM141" s="17"/>
      <c r="AN141" s="17"/>
      <c r="AO141" s="17"/>
      <c r="AP141" s="17"/>
      <c r="AQ141" s="17"/>
      <c r="AR141" s="17"/>
      <c r="AS141" s="17"/>
    </row>
    <row r="142" spans="1:45" ht="13.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17"/>
      <c r="AM142" s="17"/>
      <c r="AN142" s="17"/>
      <c r="AO142" s="17"/>
      <c r="AP142" s="17"/>
      <c r="AQ142" s="17"/>
      <c r="AR142" s="17"/>
      <c r="AS142" s="17"/>
    </row>
    <row r="143" spans="1:45" ht="13.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17"/>
      <c r="AM143" s="17"/>
      <c r="AN143" s="17"/>
      <c r="AO143" s="17"/>
      <c r="AP143" s="17"/>
      <c r="AQ143" s="17"/>
      <c r="AR143" s="17"/>
      <c r="AS143" s="17"/>
    </row>
    <row r="144" spans="1:45" ht="13.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17"/>
      <c r="AM144" s="17"/>
      <c r="AN144" s="17"/>
      <c r="AO144" s="17"/>
      <c r="AP144" s="17"/>
      <c r="AQ144" s="17"/>
      <c r="AR144" s="17"/>
      <c r="AS144" s="17"/>
    </row>
    <row r="145" spans="1:45" ht="13.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17"/>
      <c r="AM145" s="17"/>
      <c r="AN145" s="17"/>
      <c r="AO145" s="17"/>
      <c r="AP145" s="17"/>
      <c r="AQ145" s="17"/>
      <c r="AR145" s="17"/>
      <c r="AS145" s="17"/>
    </row>
    <row r="146" spans="1:45" ht="13.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17"/>
      <c r="AM146" s="17"/>
      <c r="AN146" s="17"/>
      <c r="AO146" s="17"/>
      <c r="AP146" s="17"/>
      <c r="AQ146" s="17"/>
      <c r="AR146" s="17"/>
      <c r="AS146" s="17"/>
    </row>
    <row r="147" spans="1:45" ht="13.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17"/>
      <c r="AM147" s="17"/>
      <c r="AN147" s="17"/>
      <c r="AO147" s="17"/>
      <c r="AP147" s="17"/>
      <c r="AQ147" s="17"/>
      <c r="AR147" s="17"/>
      <c r="AS147" s="17"/>
    </row>
    <row r="148" spans="1:45" ht="13.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17"/>
      <c r="AM148" s="17"/>
      <c r="AN148" s="17"/>
      <c r="AO148" s="17"/>
      <c r="AP148" s="17"/>
      <c r="AQ148" s="17"/>
      <c r="AR148" s="17"/>
      <c r="AS148" s="17"/>
    </row>
    <row r="149" spans="1:45" ht="13.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17"/>
      <c r="AM149" s="17"/>
      <c r="AN149" s="17"/>
      <c r="AO149" s="17"/>
      <c r="AP149" s="17"/>
      <c r="AQ149" s="17"/>
      <c r="AR149" s="17"/>
      <c r="AS149" s="17"/>
    </row>
    <row r="150" spans="1:45" ht="13.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17"/>
      <c r="AM150" s="17"/>
      <c r="AN150" s="17"/>
      <c r="AO150" s="17"/>
      <c r="AP150" s="17"/>
      <c r="AQ150" s="17"/>
      <c r="AR150" s="17"/>
      <c r="AS150" s="17"/>
    </row>
    <row r="151" spans="1:37" ht="1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row>
    <row r="152" spans="1:37" ht="1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row>
    <row r="153" spans="1:37" ht="1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row>
    <row r="154" spans="1:37" ht="1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row>
    <row r="155" spans="1:37" ht="1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row>
    <row r="156" spans="1:37" ht="1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row>
    <row r="157" spans="1:37" ht="1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row>
    <row r="158" spans="1:37" ht="1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row>
    <row r="159" spans="1:37" ht="1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row>
    <row r="160" spans="1:37" ht="1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row>
    <row r="161" spans="1:37" ht="1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row>
    <row r="162" spans="1:37" ht="1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row>
    <row r="163" spans="1:37" ht="1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row>
    <row r="164" spans="1:37" ht="1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row>
    <row r="165" spans="1:37" ht="1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row>
    <row r="166" spans="1:37" ht="1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row>
    <row r="167" spans="1:37" ht="1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row>
    <row r="168" spans="1:37" ht="1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row>
    <row r="169" spans="1:37" ht="1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row>
    <row r="170" spans="1:37" ht="1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row>
    <row r="171" spans="1:37" ht="1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row>
    <row r="172" spans="1:37" ht="1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row>
    <row r="173" spans="1:37" ht="1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row>
    <row r="174" spans="1:37" ht="1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row>
    <row r="175" spans="1:37" ht="1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row>
    <row r="176" spans="1:37" ht="1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row>
    <row r="177" spans="1:37" ht="1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row>
    <row r="178" spans="1:37" ht="1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row>
    <row r="179" spans="1:37" ht="1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row>
    <row r="180" spans="1:37" ht="1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row>
    <row r="181" spans="1:37" ht="1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row>
    <row r="182" spans="1:37" ht="1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row>
    <row r="183" spans="1:37" ht="1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row>
    <row r="184" spans="1:37" ht="1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row>
    <row r="185" spans="1:37" ht="1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row>
    <row r="186" spans="1:37" ht="1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row>
    <row r="187" spans="1:37" ht="1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row>
    <row r="188" spans="1:37" ht="1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row>
    <row r="189" spans="1:37" ht="1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row>
    <row r="190" spans="1:37" ht="1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row>
    <row r="191" spans="1:37" ht="1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row>
    <row r="192" spans="1:37" ht="1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row>
    <row r="193" spans="1:37" ht="1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row>
    <row r="194" spans="1:37" ht="1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row>
    <row r="195" spans="1:37" ht="1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row>
    <row r="196" spans="1:37" ht="1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row>
    <row r="197" spans="1:37" ht="1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row>
    <row r="198" spans="1:37" ht="1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row>
    <row r="199" spans="1:37" ht="1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row>
    <row r="200" spans="1:37" ht="1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row>
    <row r="201" spans="1:37" ht="1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row>
    <row r="202" spans="1:37" ht="1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row>
    <row r="203" spans="1:37" ht="1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row>
    <row r="204" spans="1:37" ht="1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row>
    <row r="205" spans="1:37" ht="1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row>
    <row r="206" spans="1:37" ht="1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row>
    <row r="207" spans="1:37" ht="1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row>
    <row r="208" spans="1:37" ht="1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row>
    <row r="209" spans="1:37" ht="1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row>
    <row r="210" spans="1:37" ht="15">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row>
    <row r="211" spans="1:37" ht="1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row>
    <row r="212" spans="1:37" ht="1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row>
    <row r="213" spans="1:37" ht="1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row>
    <row r="214" spans="1:37" ht="1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row>
    <row r="215" spans="1:37" ht="1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row>
    <row r="216" spans="1:37" ht="1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row>
    <row r="217" spans="1:37" ht="1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row>
    <row r="218" spans="1:37" ht="1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row>
    <row r="219" spans="1:37" ht="1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row>
    <row r="220" spans="1:37" ht="15">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row>
    <row r="221" spans="1:37" ht="15">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row>
    <row r="222" spans="1:37" ht="15">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row>
    <row r="223" spans="1:37" ht="15">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row>
    <row r="224" spans="1:37" ht="15">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row>
    <row r="225" spans="1:37" ht="15">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row>
    <row r="226" spans="1:37" ht="1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row>
    <row r="227" spans="1:37" ht="15">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row>
    <row r="228" spans="1:37" ht="15">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row>
    <row r="229" spans="1:37" ht="1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row>
    <row r="230" spans="1:37" ht="1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row>
    <row r="231" spans="1:37" ht="15">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row>
    <row r="232" spans="1:37" ht="1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row>
    <row r="233" spans="1:37" ht="1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row>
    <row r="234" spans="1:37" ht="1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row>
    <row r="235" spans="1:37" ht="1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row>
    <row r="236" spans="1:37" ht="1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row>
    <row r="237" spans="1:37" ht="1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row>
    <row r="238" spans="1:37" ht="15">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row>
    <row r="239" spans="1:37" ht="15">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row>
    <row r="240" spans="1:37" ht="15">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row>
    <row r="241" spans="1:37" ht="15">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row>
    <row r="242" spans="1:37" ht="1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row>
    <row r="243" spans="1:37" ht="1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row>
    <row r="244" spans="1:37" ht="15">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row>
    <row r="245" spans="1:37" ht="1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row>
    <row r="246" spans="1:37" ht="15">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row>
    <row r="247" spans="1:37" ht="15">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row>
    <row r="248" spans="1:37" ht="1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row>
    <row r="249" spans="1:37" ht="1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row>
    <row r="250" spans="1:37" ht="15">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row>
    <row r="251" spans="1:37" ht="15">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row>
    <row r="252" spans="1:37" ht="15">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row>
    <row r="253" spans="1:37" ht="15">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row>
    <row r="254" spans="1:37" ht="15">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row>
    <row r="255" spans="1:37" ht="1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row>
    <row r="256" spans="1:37" ht="15">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row>
    <row r="257" spans="1:37" ht="15">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row>
    <row r="258" spans="1:37" ht="15">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row>
    <row r="259" spans="1:37" ht="1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row>
    <row r="260" spans="1:37" ht="15">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row>
    <row r="261" spans="1:37" ht="15">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row>
    <row r="262" spans="1:37" ht="15">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row>
    <row r="263" spans="1:37" ht="15">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row>
    <row r="264" spans="1:37" ht="15">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row>
    <row r="265" spans="1:37" ht="15">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row>
    <row r="266" spans="1:37" ht="1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row>
    <row r="267" spans="1:37" ht="15">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row>
    <row r="268" spans="1:37" ht="15">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row>
    <row r="269" spans="1:37" ht="15">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row>
    <row r="270" spans="1:37" ht="15">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row>
    <row r="271" spans="1:37" ht="15">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row>
    <row r="272" spans="1:37" ht="1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row>
    <row r="273" spans="1:37" ht="15">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row>
    <row r="274" spans="1:37" ht="15">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row>
    <row r="275" spans="1:37" ht="15">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row>
    <row r="276" spans="1:37" ht="1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row>
    <row r="277" spans="1:37" ht="15">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row>
    <row r="278" spans="1:37" ht="15">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row>
    <row r="279" spans="1:37" ht="15">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row>
    <row r="280" spans="1:37" ht="15">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row>
    <row r="281" spans="1:37" ht="15">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row>
    <row r="282" spans="1:37" ht="15">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row>
    <row r="283" spans="1:37" ht="15">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row>
    <row r="284" spans="1:37" ht="15">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row>
    <row r="285" spans="1:37" ht="15">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row>
    <row r="286" spans="1:37" ht="15">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row>
    <row r="287" spans="1:37" ht="15">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row>
    <row r="288" spans="1:37" ht="15">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row>
    <row r="289" spans="1:37" ht="15">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row>
    <row r="290" spans="1:37" ht="1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row>
    <row r="291" spans="1:37" ht="1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row>
    <row r="292" spans="1:37" ht="15">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row>
    <row r="293" spans="1:37" ht="1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row>
    <row r="294" spans="1:37" ht="1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row>
    <row r="295" spans="1:37" ht="1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row>
    <row r="296" spans="1:37" ht="1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row>
    <row r="297" spans="1:37" ht="1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row>
    <row r="298" spans="1:37" ht="1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row>
    <row r="299" spans="1:37" ht="15">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row>
    <row r="300" spans="1:37" ht="15">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row>
    <row r="301" spans="1:37" ht="15">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row>
    <row r="302" spans="1:37" ht="15">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row>
    <row r="303" spans="1:37" ht="15">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row>
    <row r="304" spans="1:37" ht="15">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row>
    <row r="305" spans="1:37" ht="15">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row>
    <row r="306" spans="1:37" ht="15">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row>
    <row r="307" spans="1:37" ht="15">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row>
    <row r="308" spans="1:37" ht="15">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row>
    <row r="309" spans="1:37" ht="15">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row>
    <row r="310" spans="1:37" ht="15">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row>
    <row r="311" spans="1:37" ht="15">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row>
    <row r="312" spans="1:37" ht="15">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row>
    <row r="313" spans="1:37" ht="15">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row>
    <row r="314" spans="1:37" ht="15">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row>
    <row r="315" spans="1:37" ht="15">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row>
    <row r="316" spans="1:37" ht="15">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row>
    <row r="317" spans="1:37" ht="15">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row>
    <row r="318" spans="1:37" ht="15">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row>
    <row r="319" spans="1:37" ht="15">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row>
    <row r="320" spans="1:37" ht="15">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row>
    <row r="321" spans="1:37" ht="15">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row>
    <row r="322" spans="1:37" ht="15">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row>
    <row r="323" spans="1:37" ht="15">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row>
    <row r="324" spans="1:37" ht="15">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row>
    <row r="325" spans="1:37" ht="15">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row>
    <row r="326" spans="1:37" ht="15">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row>
    <row r="327" spans="1:37" ht="15">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row>
    <row r="328" spans="1:37" ht="15">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row>
    <row r="329" spans="1:37" ht="15">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row>
    <row r="330" spans="1:37" ht="15">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row>
    <row r="331" spans="1:37" ht="15">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row>
    <row r="332" spans="1:37" ht="15">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row>
    <row r="333" spans="1:37" ht="15">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row>
    <row r="334" spans="1:37" ht="15">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row>
    <row r="335" spans="1:37" ht="15">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row>
    <row r="336" spans="1:37" ht="15">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row>
    <row r="337" spans="1:37" ht="15">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row>
    <row r="338" spans="1:37" ht="15">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row>
    <row r="339" spans="1:37" ht="15">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row>
    <row r="340" spans="1:37" ht="15">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row>
    <row r="341" spans="1:37" ht="15">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row>
    <row r="342" spans="1:37" ht="15">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row>
    <row r="343" spans="1:37" ht="15">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row>
    <row r="344" spans="1:37" ht="15">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row>
    <row r="345" spans="1:37" ht="15">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row>
    <row r="346" spans="1:37" ht="15">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row>
    <row r="347" spans="1:37" ht="15">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row>
    <row r="348" spans="1:37" ht="15">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row>
    <row r="349" spans="1:37" ht="15">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row>
    <row r="350" spans="1:37" ht="15">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row>
    <row r="351" spans="1:37" ht="15">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row>
    <row r="352" spans="1:37" ht="15">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row>
    <row r="353" spans="1:37" ht="15">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row>
    <row r="354" spans="1:37" ht="15">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row>
    <row r="355" spans="1:37" ht="15">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row>
    <row r="356" spans="1:37" ht="15">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row>
    <row r="357" spans="1:37" ht="15">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row>
    <row r="358" spans="1:37" ht="15">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row>
    <row r="359" spans="1:37" ht="15">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row>
    <row r="360" spans="1:37" ht="15">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row>
    <row r="361" spans="1:37" ht="15">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row>
    <row r="362" spans="1:37" ht="15">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row>
    <row r="363" spans="1:37" ht="15">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row>
    <row r="364" spans="1:37" ht="15">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row>
    <row r="365" spans="1:37" ht="15">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row>
    <row r="366" spans="1:37" ht="15">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row>
    <row r="367" spans="1:37" ht="15">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row>
    <row r="368" spans="1:37" ht="15">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row>
    <row r="369" spans="1:37" ht="15">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row>
    <row r="370" spans="1:37" ht="15">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row>
    <row r="371" spans="1:37" ht="15">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row>
    <row r="372" spans="1:37" ht="15">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row>
    <row r="373" spans="1:37" ht="15">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row>
    <row r="374" spans="1:37" ht="15">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row>
    <row r="375" spans="1:37" ht="15">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row>
    <row r="376" spans="1:37" ht="15">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row>
    <row r="377" spans="1:37" ht="15">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row>
    <row r="378" spans="1:37" ht="15">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row>
    <row r="379" spans="1:37" ht="15">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row>
    <row r="380" spans="1:37" ht="15">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row>
    <row r="381" spans="1:37" ht="15">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row>
    <row r="382" spans="1:37" ht="15">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row>
    <row r="383" spans="1:37" ht="15">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row>
    <row r="384" spans="1:37" ht="15">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row>
    <row r="385" spans="1:37" ht="15">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row>
    <row r="386" spans="1:37" ht="15">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row>
    <row r="387" spans="1:37" ht="15">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row>
    <row r="388" spans="1:37" ht="15">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row>
    <row r="389" spans="1:37" ht="15">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row>
    <row r="390" spans="1:37" ht="15">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row>
    <row r="391" spans="1:37" ht="15">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row>
    <row r="392" spans="1:37" ht="15">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row>
    <row r="393" spans="1:37" ht="15">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row>
    <row r="394" spans="1:37" ht="15">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row>
    <row r="395" spans="1:37" ht="15">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row>
    <row r="396" spans="1:37" ht="15">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row>
    <row r="397" spans="1:37" ht="15">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row>
    <row r="398" spans="1:37" ht="15">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row>
    <row r="399" spans="1:37" ht="1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row>
    <row r="400" spans="1:37" ht="15">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row>
    <row r="401" spans="1:37" ht="15">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row>
    <row r="402" spans="1:37" ht="15">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row>
    <row r="403" spans="1:37" ht="15">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row>
    <row r="404" spans="1:37" ht="15">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row>
    <row r="405" spans="1:37" ht="15">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row>
    <row r="406" spans="1:37" ht="15">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row>
    <row r="407" spans="1:37" ht="15">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row>
    <row r="408" spans="1:37" ht="15">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row>
    <row r="409" spans="1:37" ht="15">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row>
    <row r="410" spans="1:37" ht="15">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row>
    <row r="411" spans="1:37" ht="15">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row>
    <row r="412" spans="1:37" ht="1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row>
    <row r="413" spans="1:37" ht="1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row>
    <row r="414" spans="1:37" ht="1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row>
    <row r="415" spans="1:37" ht="1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row>
    <row r="416" spans="1:37" ht="1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row>
    <row r="417" spans="1:37" ht="1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row>
    <row r="418" spans="1:37" ht="1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row>
    <row r="419" spans="1:37" ht="1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row>
    <row r="420" spans="1:37" ht="1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row>
    <row r="421" spans="1:37" ht="15">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row>
    <row r="422" spans="1:37" ht="15">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row>
    <row r="423" spans="1:37" ht="15">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row>
    <row r="424" spans="1:37" ht="15">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row>
    <row r="425" spans="1:37" ht="15">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row>
    <row r="426" spans="1:37" ht="15">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row>
    <row r="427" spans="1:37" ht="15">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row>
    <row r="428" spans="1:37" ht="15">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row>
    <row r="429" spans="1:37" ht="15">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row>
    <row r="430" spans="1:37" ht="15">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row>
    <row r="431" spans="1:37" ht="15">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row>
    <row r="432" spans="1:37" ht="15">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row>
    <row r="433" spans="1:37" ht="1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row>
    <row r="434" spans="1:37" ht="15">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row>
    <row r="435" spans="1:37" ht="15">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row>
    <row r="436" spans="1:37" ht="15">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row>
    <row r="437" spans="1:37" ht="15">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row>
    <row r="438" spans="1:37" ht="15">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row>
    <row r="439" spans="1:37" ht="15">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row>
    <row r="440" spans="1:37" ht="15">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row>
    <row r="441" spans="1:37" ht="15">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row>
    <row r="442" spans="1:37" ht="15">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row>
    <row r="443" spans="1:37" ht="15">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row>
    <row r="444" spans="1:37" ht="15">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row>
    <row r="445" spans="1:37" ht="15">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row>
    <row r="446" spans="1:37" ht="15">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row>
    <row r="447" spans="1:37" ht="15">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row>
    <row r="448" spans="1:37" ht="15">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row>
    <row r="449" spans="1:37" ht="15">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row>
    <row r="450" spans="1:37" ht="15">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row>
    <row r="451" spans="1:37" ht="15">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row>
    <row r="452" spans="1:37" ht="15">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row>
    <row r="453" spans="1:37" ht="15">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row>
    <row r="454" spans="1:37" ht="15">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row>
    <row r="455" spans="1:37" ht="15">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row>
    <row r="456" spans="1:37" ht="15">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row>
    <row r="457" spans="1:37" ht="15">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row>
    <row r="458" spans="1:37" ht="15">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row>
    <row r="459" spans="1:37" ht="15">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row>
    <row r="460" spans="1:37" ht="15">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row>
    <row r="461" spans="1:37" ht="15">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row>
    <row r="462" spans="1:37" ht="15">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row>
    <row r="463" spans="1:37" ht="15">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row>
    <row r="464" spans="1:37" ht="15">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row>
    <row r="465" spans="1:37" ht="15">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row>
    <row r="466" spans="1:37" ht="15">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row>
    <row r="467" spans="1:37" ht="15">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row>
    <row r="468" spans="1:37" ht="15">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row>
    <row r="469" spans="1:37" ht="15">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row>
    <row r="470" spans="1:37" ht="15">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row>
    <row r="471" spans="1:37" ht="15">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row>
    <row r="472" spans="1:37" ht="15">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row>
    <row r="473" spans="1:37" ht="15">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row>
    <row r="474" spans="1:37" ht="15">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row>
    <row r="475" spans="1:37" ht="15">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row>
    <row r="476" spans="1:37" ht="15">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row>
    <row r="477" spans="1:37" ht="15">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row>
    <row r="478" spans="1:37" ht="15">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row>
    <row r="479" spans="1:37" ht="15">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row>
    <row r="480" spans="1:37" ht="15">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row>
    <row r="481" spans="1:37" ht="15">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row>
    <row r="482" spans="1:37" ht="15">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row>
    <row r="483" spans="1:37" ht="15">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row>
    <row r="484" spans="1:37" ht="15">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row>
    <row r="485" spans="1:37" ht="15">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row>
    <row r="486" spans="1:37" ht="15">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row>
    <row r="487" spans="1:37" ht="15">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row>
    <row r="488" spans="1:37" ht="15">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row>
    <row r="489" spans="1:37" ht="15">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row>
    <row r="490" spans="1:37" ht="15">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row>
    <row r="491" spans="1:37" ht="15">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row>
    <row r="492" spans="1:37" ht="15">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row>
    <row r="493" spans="1:37" ht="15">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row>
    <row r="494" spans="1:37" ht="15">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row>
    <row r="495" spans="1:37" ht="15">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row>
    <row r="496" spans="1:37" ht="15">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row>
    <row r="497" spans="1:37" ht="15">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row>
    <row r="498" spans="1:37" ht="15">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row>
    <row r="499" spans="1:37" ht="15">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row>
    <row r="500" spans="1:37" ht="15">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row>
    <row r="501" spans="1:37" ht="15">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row>
    <row r="502" spans="1:37" ht="15">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row>
    <row r="503" spans="1:37" ht="15">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row>
    <row r="504" spans="1:37" ht="15">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row>
    <row r="505" spans="1:37" ht="15">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row>
    <row r="506" spans="1:37" ht="15">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row>
    <row r="507" spans="1:37" ht="15">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row>
    <row r="508" spans="1:37" ht="15">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row>
    <row r="509" spans="1:37" ht="15">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row>
    <row r="510" spans="1:37" ht="15">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row>
    <row r="511" spans="1:37" ht="15">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row>
    <row r="512" spans="1:37" ht="15">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row>
    <row r="513" spans="1:37" ht="15">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row>
    <row r="514" spans="1:37" ht="15">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row>
    <row r="515" spans="1:37" ht="15">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row>
    <row r="516" spans="1:37" ht="15">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row>
    <row r="517" spans="1:37" ht="15">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row>
    <row r="518" spans="1:37" ht="15">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row>
    <row r="519" spans="1:37" ht="15">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row>
    <row r="520" spans="1:37" ht="15">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row>
    <row r="521" spans="1:37" ht="15">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row>
    <row r="522" spans="1:37" ht="15">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row>
    <row r="523" spans="1:37" ht="15">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row>
    <row r="524" spans="1:37" ht="15">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row>
    <row r="525" spans="1:37" ht="15">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row>
    <row r="526" spans="1:37" ht="15">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row>
    <row r="527" spans="1:37" ht="15">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row>
    <row r="528" spans="1:37" ht="15">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row>
    <row r="529" spans="1:37" ht="15">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row>
    <row r="530" spans="1:37" ht="15">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row>
    <row r="531" spans="1:37" ht="15">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row>
    <row r="532" spans="1:37" ht="15">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row>
    <row r="533" spans="1:37" ht="15">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row>
    <row r="534" spans="1:37" ht="15">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row>
    <row r="535" spans="1:37" ht="15">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row>
    <row r="536" spans="1:37" ht="15">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row>
    <row r="537" spans="1:37" ht="15">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row>
    <row r="538" spans="1:37" ht="15">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row>
    <row r="539" spans="1:37" ht="15">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row>
    <row r="540" spans="1:37" ht="15">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row>
    <row r="541" spans="1:37" ht="15">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row>
    <row r="542" spans="1:37" ht="15">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row>
    <row r="543" spans="1:37" ht="15">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row>
    <row r="544" spans="1:37" ht="15">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row>
    <row r="545" spans="1:37" ht="15">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row>
    <row r="546" spans="1:37" ht="15">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row>
    <row r="547" spans="1:37" ht="15">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row>
    <row r="548" spans="1:37" ht="15">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row>
    <row r="549" spans="1:37" ht="15">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row>
    <row r="550" spans="1:37" ht="15">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row>
    <row r="551" spans="1:37" ht="15">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row>
    <row r="552" spans="1:37" ht="15">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row>
    <row r="553" spans="1:37" ht="15">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row>
  </sheetData>
  <mergeCells count="7">
    <mergeCell ref="A20:C20"/>
    <mergeCell ref="A21:C21"/>
    <mergeCell ref="A22:C22"/>
    <mergeCell ref="A9:C9"/>
    <mergeCell ref="A17:B17"/>
    <mergeCell ref="A18:B18"/>
    <mergeCell ref="A19:B19"/>
  </mergeCells>
  <printOptions/>
  <pageMargins left="0.75" right="0.75" top="1" bottom="1" header="0.5" footer="0.5"/>
  <pageSetup horizontalDpi="600" verticalDpi="600" orientation="portrait" r:id="rId3"/>
  <drawing r:id="rId2"/>
  <legacyDrawing r:id="rId1"/>
</worksheet>
</file>

<file path=xl/worksheets/sheet7.xml><?xml version="1.0" encoding="utf-8"?>
<worksheet xmlns="http://schemas.openxmlformats.org/spreadsheetml/2006/main" xmlns:r="http://schemas.openxmlformats.org/officeDocument/2006/relationships">
  <sheetPr codeName="Sheet11"/>
  <dimension ref="A1:AV150"/>
  <sheetViews>
    <sheetView workbookViewId="0" topLeftCell="A1">
      <selection activeCell="A1" sqref="A1"/>
    </sheetView>
  </sheetViews>
  <sheetFormatPr defaultColWidth="9.140625" defaultRowHeight="15"/>
  <cols>
    <col min="2" max="2" width="10.8515625" style="0" bestFit="1" customWidth="1"/>
    <col min="3" max="3" width="10.421875" style="0" bestFit="1" customWidth="1"/>
    <col min="37" max="37" width="9.28125" style="0" bestFit="1" customWidth="1"/>
  </cols>
  <sheetData>
    <row r="1" spans="1:48" ht="13.5" customHeight="1" thickBot="1">
      <c r="A1" s="24"/>
      <c r="B1" s="24"/>
      <c r="C1" s="24"/>
      <c r="D1" s="24"/>
      <c r="E1" s="24"/>
      <c r="F1" s="24"/>
      <c r="G1" s="24"/>
      <c r="H1" s="24"/>
      <c r="I1" s="24"/>
      <c r="J1" s="24"/>
      <c r="K1" s="24"/>
      <c r="L1" s="24"/>
      <c r="M1" s="25"/>
      <c r="N1" s="25"/>
      <c r="O1" s="25"/>
      <c r="P1" s="24"/>
      <c r="Q1" s="24"/>
      <c r="R1" s="24"/>
      <c r="S1" s="24"/>
      <c r="T1" s="24"/>
      <c r="U1" s="24"/>
      <c r="V1" s="24"/>
      <c r="W1" s="24"/>
      <c r="X1" s="24"/>
      <c r="Y1" s="24"/>
      <c r="Z1" s="24"/>
      <c r="AA1" s="24"/>
      <c r="AB1" s="24"/>
      <c r="AC1" s="24"/>
      <c r="AD1" s="37" t="s">
        <v>1</v>
      </c>
      <c r="AE1" s="38" t="s">
        <v>21</v>
      </c>
      <c r="AF1" s="38" t="s">
        <v>22</v>
      </c>
      <c r="AG1" s="38" t="s">
        <v>25</v>
      </c>
      <c r="AH1" s="38" t="s">
        <v>26</v>
      </c>
      <c r="AI1" s="38" t="s">
        <v>27</v>
      </c>
      <c r="AJ1" s="38" t="s">
        <v>28</v>
      </c>
      <c r="AK1" s="39" t="s">
        <v>47</v>
      </c>
      <c r="AL1" s="24"/>
      <c r="AM1" s="26" t="s">
        <v>51</v>
      </c>
      <c r="AN1" s="24"/>
      <c r="AO1" s="24"/>
      <c r="AP1" s="24"/>
      <c r="AQ1" s="24"/>
      <c r="AR1" s="24"/>
      <c r="AS1" s="24"/>
      <c r="AT1" s="24"/>
      <c r="AU1" s="24"/>
      <c r="AV1" s="24"/>
    </row>
    <row r="2" spans="1:48" ht="13.5" customHeight="1" thickTop="1">
      <c r="A2" s="24"/>
      <c r="B2" s="24"/>
      <c r="C2" s="24"/>
      <c r="D2" s="24"/>
      <c r="E2" s="24"/>
      <c r="F2" s="24"/>
      <c r="G2" s="24"/>
      <c r="H2" s="24"/>
      <c r="I2" s="24"/>
      <c r="J2" s="24"/>
      <c r="K2" s="24"/>
      <c r="L2" s="24"/>
      <c r="M2" s="24"/>
      <c r="N2" s="24"/>
      <c r="O2" s="24"/>
      <c r="P2" s="24"/>
      <c r="Q2" s="24"/>
      <c r="R2" s="24"/>
      <c r="S2" s="24"/>
      <c r="T2" s="24"/>
      <c r="U2" s="24"/>
      <c r="V2" s="24"/>
      <c r="W2" s="24"/>
      <c r="X2" s="24"/>
      <c r="Y2" s="24"/>
      <c r="Z2" s="28" t="s">
        <v>29</v>
      </c>
      <c r="AA2" s="29"/>
      <c r="AB2" s="30"/>
      <c r="AC2" s="24"/>
      <c r="AD2" s="40">
        <v>0</v>
      </c>
      <c r="AE2" s="41">
        <f aca="true" t="shared" si="0" ref="AE2:AE42">AA$3/AA$4-AD2/AA$4</f>
        <v>300</v>
      </c>
      <c r="AF2" s="41" t="e">
        <f>AE2-#REF!</f>
        <v>#REF!</v>
      </c>
      <c r="AG2" s="41">
        <f aca="true" t="shared" si="1" ref="AG2:AG42">(AD2-AA$6)/AA$7</f>
        <v>0</v>
      </c>
      <c r="AH2" s="41" t="e">
        <f>IF(AD2&lt;=30,#REF!,-10000)</f>
        <v>#REF!</v>
      </c>
      <c r="AI2" s="41" t="e">
        <f>IF($AD2&lt;=#REF!,#REF!,-10000)</f>
        <v>#REF!</v>
      </c>
      <c r="AJ2" s="41" t="e">
        <f>IF($AD2&lt;=#REF!,#REF!,-10000)</f>
        <v>#REF!</v>
      </c>
      <c r="AK2" s="42" t="e">
        <f aca="true" t="shared" si="2" ref="AK2:AK42">IF(AD2&lt;$AM$2,-100000,$AE2)</f>
        <v>#REF!</v>
      </c>
      <c r="AL2" s="24"/>
      <c r="AM2" s="26" t="e">
        <f>ROUNDDOWN(#REF!,0)</f>
        <v>#REF!</v>
      </c>
      <c r="AN2" s="24"/>
      <c r="AO2" s="24"/>
      <c r="AP2" s="24"/>
      <c r="AQ2" s="24"/>
      <c r="AR2" s="24"/>
      <c r="AS2" s="24"/>
      <c r="AT2" s="24"/>
      <c r="AU2" s="24"/>
      <c r="AV2" s="24"/>
    </row>
    <row r="3" spans="1:48" ht="13.5" customHeight="1">
      <c r="A3" s="24"/>
      <c r="B3" s="24"/>
      <c r="C3" s="24"/>
      <c r="D3" s="24"/>
      <c r="E3" s="24"/>
      <c r="F3" s="24"/>
      <c r="G3" s="24"/>
      <c r="H3" s="24"/>
      <c r="I3" s="24"/>
      <c r="J3" s="24"/>
      <c r="K3" s="24"/>
      <c r="L3" s="24"/>
      <c r="M3" s="24"/>
      <c r="N3" s="24"/>
      <c r="O3" s="24"/>
      <c r="P3" s="24"/>
      <c r="Q3" s="24"/>
      <c r="R3" s="24"/>
      <c r="S3" s="24"/>
      <c r="T3" s="24"/>
      <c r="U3" s="24"/>
      <c r="V3" s="24"/>
      <c r="W3" s="24"/>
      <c r="X3" s="24"/>
      <c r="Y3" s="24"/>
      <c r="Z3" s="31" t="s">
        <v>17</v>
      </c>
      <c r="AA3" s="32">
        <f>30*(1+B8)</f>
        <v>60</v>
      </c>
      <c r="AB3" s="33"/>
      <c r="AC3" s="24"/>
      <c r="AD3" s="40">
        <f aca="true" t="shared" si="3" ref="AD3:AD42">AD2+1</f>
        <v>1</v>
      </c>
      <c r="AE3" s="41">
        <f t="shared" si="0"/>
        <v>295</v>
      </c>
      <c r="AF3" s="41" t="e">
        <f>AE3-#REF!</f>
        <v>#REF!</v>
      </c>
      <c r="AG3" s="41">
        <f t="shared" si="1"/>
        <v>5</v>
      </c>
      <c r="AH3" s="41" t="e">
        <f>IF(AD3&lt;=30,#REF!,-10000)</f>
        <v>#REF!</v>
      </c>
      <c r="AI3" s="41" t="e">
        <f>IF($AD3&lt;=#REF!,#REF!,-10000)</f>
        <v>#REF!</v>
      </c>
      <c r="AJ3" s="41" t="e">
        <f>IF($AD3&lt;=#REF!,#REF!,-10000)</f>
        <v>#REF!</v>
      </c>
      <c r="AK3" s="42" t="e">
        <f t="shared" si="2"/>
        <v>#REF!</v>
      </c>
      <c r="AL3" s="24"/>
      <c r="AM3" s="24"/>
      <c r="AN3" s="24"/>
      <c r="AO3" s="24"/>
      <c r="AP3" s="24"/>
      <c r="AQ3" s="24"/>
      <c r="AR3" s="24"/>
      <c r="AS3" s="24"/>
      <c r="AT3" s="24"/>
      <c r="AU3" s="24"/>
      <c r="AV3" s="24"/>
    </row>
    <row r="4" spans="1:48" ht="13.5" customHeight="1" thickBot="1">
      <c r="A4" s="24"/>
      <c r="B4" s="24"/>
      <c r="C4" s="24"/>
      <c r="D4" s="24"/>
      <c r="E4" s="24"/>
      <c r="F4" s="24"/>
      <c r="G4" s="24"/>
      <c r="H4" s="24"/>
      <c r="I4" s="24"/>
      <c r="J4" s="24"/>
      <c r="K4" s="24"/>
      <c r="L4" s="24"/>
      <c r="M4" s="24"/>
      <c r="N4" s="24"/>
      <c r="O4" s="24"/>
      <c r="P4" s="24"/>
      <c r="Q4" s="24"/>
      <c r="R4" s="24"/>
      <c r="S4" s="24"/>
      <c r="T4" s="24"/>
      <c r="U4" s="24"/>
      <c r="V4" s="24"/>
      <c r="W4" s="24"/>
      <c r="X4" s="24"/>
      <c r="Y4" s="24"/>
      <c r="Z4" s="34" t="s">
        <v>18</v>
      </c>
      <c r="AA4" s="35">
        <f>AA3/150-0.2</f>
        <v>0.2</v>
      </c>
      <c r="AB4" s="36"/>
      <c r="AC4" s="24"/>
      <c r="AD4" s="40">
        <f t="shared" si="3"/>
        <v>2</v>
      </c>
      <c r="AE4" s="41">
        <f t="shared" si="0"/>
        <v>290</v>
      </c>
      <c r="AF4" s="41" t="e">
        <f>AE4-#REF!</f>
        <v>#REF!</v>
      </c>
      <c r="AG4" s="41">
        <f t="shared" si="1"/>
        <v>10</v>
      </c>
      <c r="AH4" s="41" t="e">
        <f>IF(AD4&lt;=30,#REF!,-10000)</f>
        <v>#REF!</v>
      </c>
      <c r="AI4" s="41" t="e">
        <f>IF($AD4&lt;=#REF!,#REF!,-10000)</f>
        <v>#REF!</v>
      </c>
      <c r="AJ4" s="41" t="e">
        <f>IF($AD4&lt;=#REF!,#REF!,-10000)</f>
        <v>#REF!</v>
      </c>
      <c r="AK4" s="42" t="e">
        <f t="shared" si="2"/>
        <v>#REF!</v>
      </c>
      <c r="AL4" s="24"/>
      <c r="AM4" s="24"/>
      <c r="AN4" s="24"/>
      <c r="AO4" s="24"/>
      <c r="AP4" s="24"/>
      <c r="AQ4" s="24"/>
      <c r="AR4" s="24"/>
      <c r="AS4" s="24"/>
      <c r="AT4" s="24"/>
      <c r="AU4" s="24"/>
      <c r="AV4" s="24"/>
    </row>
    <row r="5" spans="1:48" ht="13.5" customHeight="1" thickTop="1">
      <c r="A5" s="24"/>
      <c r="B5" s="24"/>
      <c r="C5" s="24"/>
      <c r="D5" s="24"/>
      <c r="E5" s="24"/>
      <c r="F5" s="24"/>
      <c r="G5" s="24"/>
      <c r="H5" s="24"/>
      <c r="I5" s="24"/>
      <c r="J5" s="24"/>
      <c r="K5" s="24"/>
      <c r="L5" s="24"/>
      <c r="M5" s="24"/>
      <c r="N5" s="24"/>
      <c r="O5" s="24"/>
      <c r="P5" s="24"/>
      <c r="Q5" s="24"/>
      <c r="R5" s="24"/>
      <c r="S5" s="24"/>
      <c r="T5" s="24"/>
      <c r="U5" s="24"/>
      <c r="V5" s="24"/>
      <c r="W5" s="24"/>
      <c r="X5" s="24"/>
      <c r="Y5" s="24"/>
      <c r="Z5" s="28" t="s">
        <v>30</v>
      </c>
      <c r="AA5" s="29"/>
      <c r="AB5" s="30"/>
      <c r="AC5" s="24"/>
      <c r="AD5" s="40">
        <f t="shared" si="3"/>
        <v>3</v>
      </c>
      <c r="AE5" s="41">
        <f t="shared" si="0"/>
        <v>285</v>
      </c>
      <c r="AF5" s="41" t="e">
        <f>AE5-#REF!</f>
        <v>#REF!</v>
      </c>
      <c r="AG5" s="41">
        <f t="shared" si="1"/>
        <v>15</v>
      </c>
      <c r="AH5" s="41" t="e">
        <f>IF(AD5&lt;=30,#REF!,-10000)</f>
        <v>#REF!</v>
      </c>
      <c r="AI5" s="41" t="e">
        <f>IF($AD5&lt;=#REF!,#REF!,-10000)</f>
        <v>#REF!</v>
      </c>
      <c r="AJ5" s="41" t="e">
        <f>IF($AD5&lt;=#REF!,#REF!,-10000)</f>
        <v>#REF!</v>
      </c>
      <c r="AK5" s="42" t="e">
        <f t="shared" si="2"/>
        <v>#REF!</v>
      </c>
      <c r="AL5" s="24"/>
      <c r="AM5" s="24"/>
      <c r="AN5" s="24"/>
      <c r="AO5" s="24"/>
      <c r="AP5" s="24"/>
      <c r="AQ5" s="24"/>
      <c r="AR5" s="24"/>
      <c r="AS5" s="24"/>
      <c r="AT5" s="24"/>
      <c r="AU5" s="24"/>
      <c r="AV5" s="24"/>
    </row>
    <row r="6" spans="1:48" ht="13.5" customHeight="1">
      <c r="A6" s="24"/>
      <c r="B6" s="24"/>
      <c r="C6" s="24"/>
      <c r="D6" s="24"/>
      <c r="E6" s="24"/>
      <c r="F6" s="24"/>
      <c r="G6" s="24"/>
      <c r="H6" s="24"/>
      <c r="I6" s="24"/>
      <c r="J6" s="24"/>
      <c r="K6" s="24"/>
      <c r="L6" s="24"/>
      <c r="M6" s="24"/>
      <c r="N6" s="24"/>
      <c r="O6" s="24"/>
      <c r="P6" s="24"/>
      <c r="Q6" s="24"/>
      <c r="R6" s="24"/>
      <c r="S6" s="24"/>
      <c r="T6" s="24"/>
      <c r="U6" s="24"/>
      <c r="V6" s="24"/>
      <c r="W6" s="24"/>
      <c r="X6" s="24"/>
      <c r="Y6" s="24"/>
      <c r="Z6" s="31" t="s">
        <v>19</v>
      </c>
      <c r="AA6" s="32">
        <f>30*(1-B9)</f>
        <v>0</v>
      </c>
      <c r="AB6" s="33"/>
      <c r="AC6" s="24"/>
      <c r="AD6" s="40">
        <f t="shared" si="3"/>
        <v>4</v>
      </c>
      <c r="AE6" s="41">
        <f t="shared" si="0"/>
        <v>280</v>
      </c>
      <c r="AF6" s="41" t="e">
        <f>AE6-#REF!</f>
        <v>#REF!</v>
      </c>
      <c r="AG6" s="41">
        <f t="shared" si="1"/>
        <v>20</v>
      </c>
      <c r="AH6" s="41" t="e">
        <f>IF(AD6&lt;=30,#REF!,-10000)</f>
        <v>#REF!</v>
      </c>
      <c r="AI6" s="41" t="e">
        <f>IF($AD6&lt;=#REF!,#REF!,-10000)</f>
        <v>#REF!</v>
      </c>
      <c r="AJ6" s="41" t="e">
        <f>IF($AD6&lt;=#REF!,#REF!,-10000)</f>
        <v>#REF!</v>
      </c>
      <c r="AK6" s="42" t="e">
        <f t="shared" si="2"/>
        <v>#REF!</v>
      </c>
      <c r="AL6" s="24"/>
      <c r="AM6" s="24"/>
      <c r="AN6" s="24"/>
      <c r="AO6" s="24"/>
      <c r="AP6" s="24"/>
      <c r="AQ6" s="24"/>
      <c r="AR6" s="24"/>
      <c r="AS6" s="24"/>
      <c r="AT6" s="24"/>
      <c r="AU6" s="24"/>
      <c r="AV6" s="24"/>
    </row>
    <row r="7" spans="1:48" ht="13.5" customHeight="1" thickBot="1">
      <c r="A7" s="134" t="s">
        <v>70</v>
      </c>
      <c r="B7" s="134"/>
      <c r="C7" s="134"/>
      <c r="D7" s="134"/>
      <c r="E7" s="24"/>
      <c r="F7" s="24"/>
      <c r="G7" s="24"/>
      <c r="H7" s="24"/>
      <c r="I7" s="24"/>
      <c r="J7" s="24"/>
      <c r="K7" s="24"/>
      <c r="L7" s="24"/>
      <c r="M7" s="24"/>
      <c r="N7" s="24"/>
      <c r="O7" s="24"/>
      <c r="P7" s="24"/>
      <c r="Q7" s="24"/>
      <c r="R7" s="24"/>
      <c r="S7" s="24"/>
      <c r="T7" s="24"/>
      <c r="U7" s="24"/>
      <c r="V7" s="24"/>
      <c r="W7" s="24"/>
      <c r="X7" s="24"/>
      <c r="Y7" s="24"/>
      <c r="Z7" s="34" t="s">
        <v>20</v>
      </c>
      <c r="AA7" s="35">
        <f>B9/5</f>
        <v>0.2</v>
      </c>
      <c r="AB7" s="36"/>
      <c r="AC7" s="24"/>
      <c r="AD7" s="40">
        <f t="shared" si="3"/>
        <v>5</v>
      </c>
      <c r="AE7" s="41">
        <f t="shared" si="0"/>
        <v>275</v>
      </c>
      <c r="AF7" s="41" t="e">
        <f>AE7-#REF!</f>
        <v>#REF!</v>
      </c>
      <c r="AG7" s="41">
        <f t="shared" si="1"/>
        <v>25</v>
      </c>
      <c r="AH7" s="41" t="e">
        <f>IF(AD7&lt;=30,#REF!,-10000)</f>
        <v>#REF!</v>
      </c>
      <c r="AI7" s="41" t="e">
        <f>IF($AD7&lt;=#REF!,#REF!,-10000)</f>
        <v>#REF!</v>
      </c>
      <c r="AJ7" s="41" t="e">
        <f>IF($AD7&lt;=#REF!,#REF!,-10000)</f>
        <v>#REF!</v>
      </c>
      <c r="AK7" s="42" t="e">
        <f t="shared" si="2"/>
        <v>#REF!</v>
      </c>
      <c r="AL7" s="24"/>
      <c r="AM7" s="24"/>
      <c r="AN7" s="24"/>
      <c r="AO7" s="24"/>
      <c r="AP7" s="24"/>
      <c r="AQ7" s="24"/>
      <c r="AR7" s="24"/>
      <c r="AS7" s="24"/>
      <c r="AT7" s="24"/>
      <c r="AU7" s="24"/>
      <c r="AV7" s="24"/>
    </row>
    <row r="8" spans="1:48" ht="13.5" customHeight="1" thickTop="1">
      <c r="A8" s="18" t="s">
        <v>31</v>
      </c>
      <c r="B8" s="18">
        <v>1</v>
      </c>
      <c r="C8" s="26"/>
      <c r="D8" s="26"/>
      <c r="E8" s="26"/>
      <c r="F8" s="26"/>
      <c r="G8" s="26"/>
      <c r="H8" s="26"/>
      <c r="I8" s="24"/>
      <c r="J8" s="24"/>
      <c r="K8" s="24"/>
      <c r="L8" s="24"/>
      <c r="M8" s="24"/>
      <c r="N8" s="24"/>
      <c r="O8" s="24"/>
      <c r="P8" s="24"/>
      <c r="Q8" s="24"/>
      <c r="R8" s="24"/>
      <c r="S8" s="24"/>
      <c r="T8" s="24"/>
      <c r="U8" s="24"/>
      <c r="V8" s="24"/>
      <c r="W8" s="24"/>
      <c r="X8" s="24"/>
      <c r="Y8" s="24"/>
      <c r="Z8" s="24"/>
      <c r="AA8" s="24"/>
      <c r="AB8" s="24"/>
      <c r="AC8" s="24"/>
      <c r="AD8" s="40">
        <f t="shared" si="3"/>
        <v>6</v>
      </c>
      <c r="AE8" s="41">
        <f t="shared" si="0"/>
        <v>270</v>
      </c>
      <c r="AF8" s="41" t="e">
        <f>AE8-#REF!</f>
        <v>#REF!</v>
      </c>
      <c r="AG8" s="41">
        <f t="shared" si="1"/>
        <v>30</v>
      </c>
      <c r="AH8" s="41" t="e">
        <f>IF(AD8&lt;=30,#REF!,-10000)</f>
        <v>#REF!</v>
      </c>
      <c r="AI8" s="41" t="e">
        <f>IF($AD8&lt;=#REF!,#REF!,-10000)</f>
        <v>#REF!</v>
      </c>
      <c r="AJ8" s="41" t="e">
        <f>IF($AD8&lt;=#REF!,#REF!,-10000)</f>
        <v>#REF!</v>
      </c>
      <c r="AK8" s="42" t="e">
        <f t="shared" si="2"/>
        <v>#REF!</v>
      </c>
      <c r="AL8" s="24"/>
      <c r="AM8" s="24"/>
      <c r="AN8" s="24"/>
      <c r="AO8" s="24"/>
      <c r="AP8" s="24"/>
      <c r="AQ8" s="24"/>
      <c r="AR8" s="24"/>
      <c r="AS8" s="24"/>
      <c r="AT8" s="24"/>
      <c r="AU8" s="24"/>
      <c r="AV8" s="24"/>
    </row>
    <row r="9" spans="1:48" ht="13.5" customHeight="1" thickBot="1">
      <c r="A9" s="27" t="s">
        <v>32</v>
      </c>
      <c r="B9" s="27">
        <v>1</v>
      </c>
      <c r="C9" s="26"/>
      <c r="D9" s="26"/>
      <c r="E9" s="26"/>
      <c r="F9" s="26"/>
      <c r="G9" s="26"/>
      <c r="H9" s="26"/>
      <c r="I9" s="24"/>
      <c r="J9" s="24"/>
      <c r="K9" s="24"/>
      <c r="L9" s="24"/>
      <c r="M9" s="24"/>
      <c r="N9" s="24"/>
      <c r="O9" s="24"/>
      <c r="P9" s="24"/>
      <c r="Q9" s="24"/>
      <c r="R9" s="24"/>
      <c r="S9" s="24"/>
      <c r="T9" s="24"/>
      <c r="U9" s="24"/>
      <c r="V9" s="24"/>
      <c r="W9" s="24"/>
      <c r="X9" s="24"/>
      <c r="Y9" s="24"/>
      <c r="Z9" s="24"/>
      <c r="AA9" s="24"/>
      <c r="AB9" s="24"/>
      <c r="AC9" s="24"/>
      <c r="AD9" s="40">
        <f t="shared" si="3"/>
        <v>7</v>
      </c>
      <c r="AE9" s="41">
        <f t="shared" si="0"/>
        <v>265</v>
      </c>
      <c r="AF9" s="41" t="e">
        <f>AE9-#REF!</f>
        <v>#REF!</v>
      </c>
      <c r="AG9" s="41">
        <f t="shared" si="1"/>
        <v>35</v>
      </c>
      <c r="AH9" s="41" t="e">
        <f>IF(AD9&lt;=30,#REF!,-10000)</f>
        <v>#REF!</v>
      </c>
      <c r="AI9" s="41" t="e">
        <f>IF($AD9&lt;=#REF!,#REF!,-10000)</f>
        <v>#REF!</v>
      </c>
      <c r="AJ9" s="41" t="e">
        <f>IF($AD9&lt;=#REF!,#REF!,-10000)</f>
        <v>#REF!</v>
      </c>
      <c r="AK9" s="42" t="e">
        <f t="shared" si="2"/>
        <v>#REF!</v>
      </c>
      <c r="AL9" s="24"/>
      <c r="AM9" s="24"/>
      <c r="AN9" s="24"/>
      <c r="AO9" s="24"/>
      <c r="AP9" s="24"/>
      <c r="AQ9" s="24"/>
      <c r="AR9" s="24"/>
      <c r="AS9" s="24"/>
      <c r="AT9" s="24"/>
      <c r="AU9" s="24"/>
      <c r="AV9" s="24"/>
    </row>
    <row r="10" spans="1:48" ht="13.5" customHeight="1" thickTop="1">
      <c r="A10" s="107" t="s">
        <v>52</v>
      </c>
      <c r="B10" s="107" t="s">
        <v>53</v>
      </c>
      <c r="C10" s="107" t="s">
        <v>54</v>
      </c>
      <c r="D10" s="107" t="s">
        <v>55</v>
      </c>
      <c r="E10" s="107" t="s">
        <v>57</v>
      </c>
      <c r="F10" s="107"/>
      <c r="G10" s="26"/>
      <c r="H10" s="26"/>
      <c r="I10" s="24"/>
      <c r="J10" s="24"/>
      <c r="K10" s="24"/>
      <c r="L10" s="24"/>
      <c r="M10" s="24"/>
      <c r="N10" s="24"/>
      <c r="O10" s="24"/>
      <c r="P10" s="24"/>
      <c r="Q10" s="24"/>
      <c r="R10" s="24"/>
      <c r="S10" s="24"/>
      <c r="T10" s="24"/>
      <c r="U10" s="24"/>
      <c r="V10" s="24"/>
      <c r="W10" s="24"/>
      <c r="X10" s="24"/>
      <c r="Y10" s="24"/>
      <c r="Z10" s="24"/>
      <c r="AA10" s="24"/>
      <c r="AB10" s="24"/>
      <c r="AC10" s="24"/>
      <c r="AD10" s="40">
        <f t="shared" si="3"/>
        <v>8</v>
      </c>
      <c r="AE10" s="41">
        <f t="shared" si="0"/>
        <v>260</v>
      </c>
      <c r="AF10" s="41" t="e">
        <f>AE10-#REF!</f>
        <v>#REF!</v>
      </c>
      <c r="AG10" s="41">
        <f t="shared" si="1"/>
        <v>40</v>
      </c>
      <c r="AH10" s="41" t="e">
        <f>IF(AD10&lt;=30,#REF!,-10000)</f>
        <v>#REF!</v>
      </c>
      <c r="AI10" s="41" t="e">
        <f>IF($AD10&lt;=#REF!,#REF!,-10000)</f>
        <v>#REF!</v>
      </c>
      <c r="AJ10" s="41" t="e">
        <f>IF($AD10&lt;=#REF!,#REF!,-10000)</f>
        <v>#REF!</v>
      </c>
      <c r="AK10" s="42" t="e">
        <f t="shared" si="2"/>
        <v>#REF!</v>
      </c>
      <c r="AL10" s="24"/>
      <c r="AM10" s="24"/>
      <c r="AN10" s="24"/>
      <c r="AO10" s="24"/>
      <c r="AP10" s="24"/>
      <c r="AQ10" s="24"/>
      <c r="AR10" s="24"/>
      <c r="AS10" s="24"/>
      <c r="AT10" s="24"/>
      <c r="AU10" s="24"/>
      <c r="AV10" s="24"/>
    </row>
    <row r="11" spans="1:48" ht="13.5" customHeight="1" thickBot="1">
      <c r="A11" s="108" t="s">
        <v>59</v>
      </c>
      <c r="B11" s="108" t="s">
        <v>60</v>
      </c>
      <c r="C11" s="108" t="s">
        <v>61</v>
      </c>
      <c r="D11" s="108" t="s">
        <v>56</v>
      </c>
      <c r="E11" s="108" t="s">
        <v>58</v>
      </c>
      <c r="F11" s="108" t="s">
        <v>1</v>
      </c>
      <c r="G11" s="26"/>
      <c r="H11" s="26"/>
      <c r="I11" s="24"/>
      <c r="J11" s="24"/>
      <c r="K11" s="24"/>
      <c r="L11" s="24"/>
      <c r="M11" s="24"/>
      <c r="N11" s="24"/>
      <c r="O11" s="24"/>
      <c r="P11" s="24"/>
      <c r="Q11" s="24"/>
      <c r="R11" s="24"/>
      <c r="S11" s="24"/>
      <c r="T11" s="24"/>
      <c r="U11" s="24"/>
      <c r="V11" s="24"/>
      <c r="W11" s="24"/>
      <c r="X11" s="24"/>
      <c r="Y11" s="24"/>
      <c r="Z11" s="24"/>
      <c r="AA11" s="24"/>
      <c r="AB11" s="24"/>
      <c r="AC11" s="24"/>
      <c r="AD11" s="40">
        <f t="shared" si="3"/>
        <v>9</v>
      </c>
      <c r="AE11" s="41">
        <f t="shared" si="0"/>
        <v>255</v>
      </c>
      <c r="AF11" s="41" t="e">
        <f>AE11-#REF!</f>
        <v>#REF!</v>
      </c>
      <c r="AG11" s="41">
        <f t="shared" si="1"/>
        <v>45</v>
      </c>
      <c r="AH11" s="41" t="e">
        <f>IF(AD11&lt;=30,#REF!,-10000)</f>
        <v>#REF!</v>
      </c>
      <c r="AI11" s="41" t="e">
        <f>IF($AD11&lt;=#REF!,#REF!,-10000)</f>
        <v>#REF!</v>
      </c>
      <c r="AJ11" s="41" t="e">
        <f>IF($AD11&lt;=#REF!,#REF!,-10000)</f>
        <v>#REF!</v>
      </c>
      <c r="AK11" s="42" t="e">
        <f t="shared" si="2"/>
        <v>#REF!</v>
      </c>
      <c r="AL11" s="24"/>
      <c r="AM11" s="24"/>
      <c r="AN11" s="24"/>
      <c r="AO11" s="24"/>
      <c r="AP11" s="24"/>
      <c r="AQ11" s="24"/>
      <c r="AR11" s="24"/>
      <c r="AS11" s="24"/>
      <c r="AT11" s="24"/>
      <c r="AU11" s="24"/>
      <c r="AV11" s="24"/>
    </row>
    <row r="12" spans="1:48" ht="13.5" customHeight="1" thickTop="1">
      <c r="A12" s="109">
        <v>0</v>
      </c>
      <c r="B12" s="109">
        <f>IF(E12&gt;0,A12*F12,-100000)</f>
        <v>0</v>
      </c>
      <c r="C12" s="109">
        <f>IF(E12&gt;0,0.5*A12*(30-F12),100000)</f>
        <v>0</v>
      </c>
      <c r="D12" s="109">
        <f>($AA$3-$AA$6+$AA$7*A12)/($AA$4+$AA$7)</f>
        <v>150</v>
      </c>
      <c r="E12" s="109">
        <f>MAX(($AA$3-$AA$6-$AA$4*A12)/($AA$4+$AA$7),0)</f>
        <v>150</v>
      </c>
      <c r="F12" s="109">
        <f>IF(E12&gt;0,$AA$6+$AA$7*E12,-100000)</f>
        <v>30</v>
      </c>
      <c r="G12" s="26"/>
      <c r="H12" s="26"/>
      <c r="I12" s="24"/>
      <c r="J12" s="24"/>
      <c r="K12" s="24"/>
      <c r="L12" s="24"/>
      <c r="M12" s="24"/>
      <c r="N12" s="24"/>
      <c r="O12" s="24"/>
      <c r="P12" s="24"/>
      <c r="Q12" s="24"/>
      <c r="R12" s="24"/>
      <c r="S12" s="24"/>
      <c r="T12" s="24"/>
      <c r="U12" s="24"/>
      <c r="V12" s="24"/>
      <c r="W12" s="24"/>
      <c r="X12" s="24"/>
      <c r="Y12" s="24"/>
      <c r="Z12" s="24"/>
      <c r="AA12" s="24"/>
      <c r="AB12" s="24"/>
      <c r="AC12" s="24"/>
      <c r="AD12" s="40">
        <f t="shared" si="3"/>
        <v>10</v>
      </c>
      <c r="AE12" s="41">
        <f t="shared" si="0"/>
        <v>250</v>
      </c>
      <c r="AF12" s="41" t="e">
        <f>AE12-#REF!</f>
        <v>#REF!</v>
      </c>
      <c r="AG12" s="41">
        <f t="shared" si="1"/>
        <v>50</v>
      </c>
      <c r="AH12" s="41" t="e">
        <f>IF(AD12&lt;=30,#REF!,-10000)</f>
        <v>#REF!</v>
      </c>
      <c r="AI12" s="41" t="e">
        <f>IF($AD12&lt;=#REF!,#REF!,-10000)</f>
        <v>#REF!</v>
      </c>
      <c r="AJ12" s="41" t="e">
        <f>IF($AD12&lt;=#REF!,#REF!,-10000)</f>
        <v>#REF!</v>
      </c>
      <c r="AK12" s="42" t="e">
        <f t="shared" si="2"/>
        <v>#REF!</v>
      </c>
      <c r="AL12" s="24"/>
      <c r="AM12" s="24"/>
      <c r="AN12" s="24"/>
      <c r="AO12" s="24"/>
      <c r="AP12" s="24"/>
      <c r="AQ12" s="24"/>
      <c r="AR12" s="24"/>
      <c r="AS12" s="24"/>
      <c r="AT12" s="24"/>
      <c r="AU12" s="24"/>
      <c r="AV12" s="24"/>
    </row>
    <row r="13" spans="1:48" ht="13.5" customHeight="1">
      <c r="A13" s="110">
        <v>30</v>
      </c>
      <c r="B13" s="110">
        <f aca="true" t="shared" si="4" ref="B13:B27">IF(E13&gt;0,A13*F13,-100000)</f>
        <v>810</v>
      </c>
      <c r="C13" s="110">
        <f aca="true" t="shared" si="5" ref="C13:C27">IF(E13&gt;0,0.5*A13*(30-F13),100000)</f>
        <v>45</v>
      </c>
      <c r="D13" s="110">
        <f aca="true" t="shared" si="6" ref="D13:D27">($AA$3-$AA$6+$AA$7*A13)/($AA$4+$AA$7)</f>
        <v>165</v>
      </c>
      <c r="E13" s="110">
        <f aca="true" t="shared" si="7" ref="E13:E27">MAX(($AA$3-$AA$6-$AA$4*A13)/($AA$4+$AA$7),0)</f>
        <v>135</v>
      </c>
      <c r="F13" s="110">
        <f aca="true" t="shared" si="8" ref="F13:F27">IF(E13&gt;0,$AA$6+$AA$7*E13,-100000)</f>
        <v>27</v>
      </c>
      <c r="G13" s="26"/>
      <c r="H13" s="26"/>
      <c r="I13" s="24"/>
      <c r="J13" s="24"/>
      <c r="K13" s="24"/>
      <c r="L13" s="24"/>
      <c r="M13" s="24"/>
      <c r="N13" s="24"/>
      <c r="O13" s="24"/>
      <c r="P13" s="24"/>
      <c r="Q13" s="24"/>
      <c r="R13" s="24"/>
      <c r="S13" s="24"/>
      <c r="T13" s="24"/>
      <c r="U13" s="24"/>
      <c r="V13" s="24"/>
      <c r="W13" s="24"/>
      <c r="X13" s="24"/>
      <c r="Y13" s="24"/>
      <c r="Z13" s="24"/>
      <c r="AA13" s="24"/>
      <c r="AB13" s="24"/>
      <c r="AC13" s="24"/>
      <c r="AD13" s="40">
        <f t="shared" si="3"/>
        <v>11</v>
      </c>
      <c r="AE13" s="41">
        <f t="shared" si="0"/>
        <v>245</v>
      </c>
      <c r="AF13" s="41" t="e">
        <f>AE13-#REF!</f>
        <v>#REF!</v>
      </c>
      <c r="AG13" s="41">
        <f t="shared" si="1"/>
        <v>55</v>
      </c>
      <c r="AH13" s="41" t="e">
        <f>IF(AD13&lt;=30,#REF!,-10000)</f>
        <v>#REF!</v>
      </c>
      <c r="AI13" s="41" t="e">
        <f>IF($AD13&lt;=#REF!,#REF!,-10000)</f>
        <v>#REF!</v>
      </c>
      <c r="AJ13" s="41" t="e">
        <f>IF($AD13&lt;=#REF!,#REF!,-10000)</f>
        <v>#REF!</v>
      </c>
      <c r="AK13" s="42" t="e">
        <f t="shared" si="2"/>
        <v>#REF!</v>
      </c>
      <c r="AL13" s="24"/>
      <c r="AM13" s="24"/>
      <c r="AN13" s="24"/>
      <c r="AO13" s="24"/>
      <c r="AP13" s="24"/>
      <c r="AQ13" s="24"/>
      <c r="AR13" s="24"/>
      <c r="AS13" s="24"/>
      <c r="AT13" s="24"/>
      <c r="AU13" s="24"/>
      <c r="AV13" s="24"/>
    </row>
    <row r="14" spans="1:48" ht="13.5" customHeight="1">
      <c r="A14" s="110">
        <v>60</v>
      </c>
      <c r="B14" s="110">
        <f t="shared" si="4"/>
        <v>1440</v>
      </c>
      <c r="C14" s="110">
        <f t="shared" si="5"/>
        <v>180</v>
      </c>
      <c r="D14" s="110">
        <f t="shared" si="6"/>
        <v>180</v>
      </c>
      <c r="E14" s="110">
        <f t="shared" si="7"/>
        <v>120</v>
      </c>
      <c r="F14" s="110">
        <f t="shared" si="8"/>
        <v>24</v>
      </c>
      <c r="G14" s="26"/>
      <c r="H14" s="26"/>
      <c r="I14" s="24"/>
      <c r="J14" s="24"/>
      <c r="K14" s="24"/>
      <c r="L14" s="24"/>
      <c r="M14" s="24"/>
      <c r="N14" s="24"/>
      <c r="O14" s="24"/>
      <c r="P14" s="24"/>
      <c r="Q14" s="24"/>
      <c r="R14" s="24"/>
      <c r="S14" s="24"/>
      <c r="T14" s="24"/>
      <c r="U14" s="24"/>
      <c r="V14" s="24"/>
      <c r="W14" s="24"/>
      <c r="X14" s="24"/>
      <c r="Y14" s="24"/>
      <c r="Z14" s="24"/>
      <c r="AA14" s="24"/>
      <c r="AB14" s="24"/>
      <c r="AC14" s="24"/>
      <c r="AD14" s="40">
        <f t="shared" si="3"/>
        <v>12</v>
      </c>
      <c r="AE14" s="41">
        <f t="shared" si="0"/>
        <v>240</v>
      </c>
      <c r="AF14" s="41" t="e">
        <f>AE14-#REF!</f>
        <v>#REF!</v>
      </c>
      <c r="AG14" s="41">
        <f t="shared" si="1"/>
        <v>60</v>
      </c>
      <c r="AH14" s="41" t="e">
        <f>IF(AD14&lt;=30,#REF!,-10000)</f>
        <v>#REF!</v>
      </c>
      <c r="AI14" s="41" t="e">
        <f>IF($AD14&lt;=#REF!,#REF!,-10000)</f>
        <v>#REF!</v>
      </c>
      <c r="AJ14" s="41" t="e">
        <f>IF($AD14&lt;=#REF!,#REF!,-10000)</f>
        <v>#REF!</v>
      </c>
      <c r="AK14" s="42" t="e">
        <f t="shared" si="2"/>
        <v>#REF!</v>
      </c>
      <c r="AL14" s="24"/>
      <c r="AM14" s="24"/>
      <c r="AN14" s="24"/>
      <c r="AO14" s="24"/>
      <c r="AP14" s="24"/>
      <c r="AQ14" s="24"/>
      <c r="AR14" s="24"/>
      <c r="AS14" s="24"/>
      <c r="AT14" s="24"/>
      <c r="AU14" s="24"/>
      <c r="AV14" s="24"/>
    </row>
    <row r="15" spans="1:48" ht="13.5" customHeight="1">
      <c r="A15" s="110">
        <v>90</v>
      </c>
      <c r="B15" s="110">
        <f t="shared" si="4"/>
        <v>1890</v>
      </c>
      <c r="C15" s="110">
        <f t="shared" si="5"/>
        <v>405</v>
      </c>
      <c r="D15" s="110">
        <f t="shared" si="6"/>
        <v>195</v>
      </c>
      <c r="E15" s="110">
        <f t="shared" si="7"/>
        <v>105</v>
      </c>
      <c r="F15" s="110">
        <f t="shared" si="8"/>
        <v>21</v>
      </c>
      <c r="G15" s="26"/>
      <c r="H15" s="26"/>
      <c r="I15" s="24"/>
      <c r="J15" s="24"/>
      <c r="K15" s="24"/>
      <c r="L15" s="24"/>
      <c r="M15" s="24"/>
      <c r="N15" s="24"/>
      <c r="O15" s="24"/>
      <c r="P15" s="24"/>
      <c r="Q15" s="24"/>
      <c r="R15" s="24"/>
      <c r="S15" s="24"/>
      <c r="T15" s="24"/>
      <c r="U15" s="24"/>
      <c r="V15" s="24"/>
      <c r="W15" s="24"/>
      <c r="X15" s="24"/>
      <c r="Y15" s="24"/>
      <c r="Z15" s="24"/>
      <c r="AA15" s="24"/>
      <c r="AB15" s="24"/>
      <c r="AC15" s="24"/>
      <c r="AD15" s="40">
        <f t="shared" si="3"/>
        <v>13</v>
      </c>
      <c r="AE15" s="41">
        <f t="shared" si="0"/>
        <v>235</v>
      </c>
      <c r="AF15" s="41" t="e">
        <f>AE15-#REF!</f>
        <v>#REF!</v>
      </c>
      <c r="AG15" s="41">
        <f t="shared" si="1"/>
        <v>65</v>
      </c>
      <c r="AH15" s="41" t="e">
        <f>IF(AD15&lt;=30,#REF!,-10000)</f>
        <v>#REF!</v>
      </c>
      <c r="AI15" s="41" t="e">
        <f>IF($AD15&lt;=#REF!,#REF!,-10000)</f>
        <v>#REF!</v>
      </c>
      <c r="AJ15" s="41" t="e">
        <f>IF($AD15&lt;=#REF!,#REF!,-10000)</f>
        <v>#REF!</v>
      </c>
      <c r="AK15" s="42" t="e">
        <f t="shared" si="2"/>
        <v>#REF!</v>
      </c>
      <c r="AL15" s="24"/>
      <c r="AM15" s="24"/>
      <c r="AN15" s="24"/>
      <c r="AO15" s="24"/>
      <c r="AP15" s="24"/>
      <c r="AQ15" s="24"/>
      <c r="AR15" s="24"/>
      <c r="AS15" s="24"/>
      <c r="AT15" s="24"/>
      <c r="AU15" s="24"/>
      <c r="AV15" s="24"/>
    </row>
    <row r="16" spans="1:48" ht="13.5" customHeight="1">
      <c r="A16" s="110">
        <v>120</v>
      </c>
      <c r="B16" s="110">
        <f t="shared" si="4"/>
        <v>2160</v>
      </c>
      <c r="C16" s="110">
        <f t="shared" si="5"/>
        <v>720</v>
      </c>
      <c r="D16" s="110">
        <f t="shared" si="6"/>
        <v>210</v>
      </c>
      <c r="E16" s="110">
        <f t="shared" si="7"/>
        <v>90</v>
      </c>
      <c r="F16" s="110">
        <f t="shared" si="8"/>
        <v>18</v>
      </c>
      <c r="G16" s="26"/>
      <c r="H16" s="26"/>
      <c r="I16" s="24"/>
      <c r="J16" s="24"/>
      <c r="K16" s="24"/>
      <c r="L16" s="24"/>
      <c r="M16" s="24"/>
      <c r="N16" s="24"/>
      <c r="O16" s="24"/>
      <c r="P16" s="24"/>
      <c r="Q16" s="24"/>
      <c r="R16" s="24"/>
      <c r="S16" s="24"/>
      <c r="T16" s="24"/>
      <c r="U16" s="24"/>
      <c r="V16" s="24"/>
      <c r="W16" s="24"/>
      <c r="X16" s="24"/>
      <c r="Y16" s="24"/>
      <c r="Z16" s="24"/>
      <c r="AA16" s="24"/>
      <c r="AB16" s="24"/>
      <c r="AC16" s="24"/>
      <c r="AD16" s="40">
        <f t="shared" si="3"/>
        <v>14</v>
      </c>
      <c r="AE16" s="41">
        <f t="shared" si="0"/>
        <v>230</v>
      </c>
      <c r="AF16" s="41" t="e">
        <f>AE16-#REF!</f>
        <v>#REF!</v>
      </c>
      <c r="AG16" s="41">
        <f t="shared" si="1"/>
        <v>70</v>
      </c>
      <c r="AH16" s="41" t="e">
        <f>IF(AD16&lt;=30,#REF!,-10000)</f>
        <v>#REF!</v>
      </c>
      <c r="AI16" s="41" t="e">
        <f>IF($AD16&lt;=#REF!,#REF!,-10000)</f>
        <v>#REF!</v>
      </c>
      <c r="AJ16" s="41" t="e">
        <f>IF($AD16&lt;=#REF!,#REF!,-10000)</f>
        <v>#REF!</v>
      </c>
      <c r="AK16" s="42" t="e">
        <f t="shared" si="2"/>
        <v>#REF!</v>
      </c>
      <c r="AL16" s="24"/>
      <c r="AM16" s="24"/>
      <c r="AN16" s="24"/>
      <c r="AO16" s="24"/>
      <c r="AP16" s="24"/>
      <c r="AQ16" s="24"/>
      <c r="AR16" s="24"/>
      <c r="AS16" s="24"/>
      <c r="AT16" s="24"/>
      <c r="AU16" s="24"/>
      <c r="AV16" s="24"/>
    </row>
    <row r="17" spans="1:48" ht="13.5" customHeight="1">
      <c r="A17" s="110">
        <v>150</v>
      </c>
      <c r="B17" s="110">
        <f t="shared" si="4"/>
        <v>2250</v>
      </c>
      <c r="C17" s="110">
        <f t="shared" si="5"/>
        <v>1125</v>
      </c>
      <c r="D17" s="110">
        <f t="shared" si="6"/>
        <v>225</v>
      </c>
      <c r="E17" s="110">
        <f t="shared" si="7"/>
        <v>75</v>
      </c>
      <c r="F17" s="110">
        <f t="shared" si="8"/>
        <v>15</v>
      </c>
      <c r="G17" s="26"/>
      <c r="H17" s="26"/>
      <c r="I17" s="24"/>
      <c r="J17" s="24"/>
      <c r="K17" s="24"/>
      <c r="L17" s="24"/>
      <c r="M17" s="24"/>
      <c r="N17" s="24"/>
      <c r="O17" s="24"/>
      <c r="P17" s="24"/>
      <c r="Q17" s="24"/>
      <c r="R17" s="24"/>
      <c r="S17" s="24"/>
      <c r="T17" s="24"/>
      <c r="U17" s="24"/>
      <c r="V17" s="24"/>
      <c r="W17" s="24"/>
      <c r="X17" s="24"/>
      <c r="Y17" s="24"/>
      <c r="Z17" s="24"/>
      <c r="AA17" s="24"/>
      <c r="AB17" s="24"/>
      <c r="AC17" s="24"/>
      <c r="AD17" s="40">
        <f t="shared" si="3"/>
        <v>15</v>
      </c>
      <c r="AE17" s="41">
        <f t="shared" si="0"/>
        <v>225</v>
      </c>
      <c r="AF17" s="41" t="e">
        <f>AE17-#REF!</f>
        <v>#REF!</v>
      </c>
      <c r="AG17" s="41">
        <f t="shared" si="1"/>
        <v>75</v>
      </c>
      <c r="AH17" s="41" t="e">
        <f>IF(AD17&lt;=30,#REF!,-10000)</f>
        <v>#REF!</v>
      </c>
      <c r="AI17" s="41" t="e">
        <f>IF($AD17&lt;=#REF!,#REF!,-10000)</f>
        <v>#REF!</v>
      </c>
      <c r="AJ17" s="41" t="e">
        <f>IF($AD17&lt;=#REF!,#REF!,-10000)</f>
        <v>#REF!</v>
      </c>
      <c r="AK17" s="42" t="e">
        <f t="shared" si="2"/>
        <v>#REF!</v>
      </c>
      <c r="AL17" s="24"/>
      <c r="AM17" s="24"/>
      <c r="AN17" s="24"/>
      <c r="AO17" s="24"/>
      <c r="AP17" s="24"/>
      <c r="AQ17" s="24"/>
      <c r="AR17" s="24"/>
      <c r="AS17" s="24"/>
      <c r="AT17" s="24"/>
      <c r="AU17" s="24"/>
      <c r="AV17" s="24"/>
    </row>
    <row r="18" spans="1:48" ht="13.5" customHeight="1">
      <c r="A18" s="110">
        <v>180</v>
      </c>
      <c r="B18" s="110">
        <f t="shared" si="4"/>
        <v>2160</v>
      </c>
      <c r="C18" s="110">
        <f t="shared" si="5"/>
        <v>1620</v>
      </c>
      <c r="D18" s="110">
        <f t="shared" si="6"/>
        <v>240</v>
      </c>
      <c r="E18" s="110">
        <f t="shared" si="7"/>
        <v>60</v>
      </c>
      <c r="F18" s="110">
        <f t="shared" si="8"/>
        <v>12</v>
      </c>
      <c r="G18" s="26"/>
      <c r="H18" s="26"/>
      <c r="I18" s="24"/>
      <c r="J18" s="24"/>
      <c r="K18" s="24"/>
      <c r="L18" s="24"/>
      <c r="M18" s="24"/>
      <c r="N18" s="24"/>
      <c r="O18" s="24"/>
      <c r="P18" s="24"/>
      <c r="Q18" s="24"/>
      <c r="R18" s="24"/>
      <c r="S18" s="24"/>
      <c r="T18" s="24"/>
      <c r="U18" s="24"/>
      <c r="V18" s="24"/>
      <c r="W18" s="24"/>
      <c r="X18" s="24"/>
      <c r="Y18" s="24"/>
      <c r="Z18" s="24"/>
      <c r="AA18" s="24"/>
      <c r="AB18" s="24"/>
      <c r="AC18" s="24"/>
      <c r="AD18" s="40">
        <f t="shared" si="3"/>
        <v>16</v>
      </c>
      <c r="AE18" s="41">
        <f t="shared" si="0"/>
        <v>220</v>
      </c>
      <c r="AF18" s="41" t="e">
        <f>AE18-#REF!</f>
        <v>#REF!</v>
      </c>
      <c r="AG18" s="41">
        <f t="shared" si="1"/>
        <v>80</v>
      </c>
      <c r="AH18" s="41" t="e">
        <f>IF(AD18&lt;=30,#REF!,-10000)</f>
        <v>#REF!</v>
      </c>
      <c r="AI18" s="41" t="e">
        <f>IF($AD18&lt;=#REF!,#REF!,-10000)</f>
        <v>#REF!</v>
      </c>
      <c r="AJ18" s="41" t="e">
        <f>IF($AD18&lt;=#REF!,#REF!,-10000)</f>
        <v>#REF!</v>
      </c>
      <c r="AK18" s="42" t="e">
        <f t="shared" si="2"/>
        <v>#REF!</v>
      </c>
      <c r="AL18" s="24"/>
      <c r="AM18" s="24"/>
      <c r="AN18" s="24"/>
      <c r="AO18" s="24"/>
      <c r="AP18" s="24"/>
      <c r="AQ18" s="24"/>
      <c r="AR18" s="24"/>
      <c r="AS18" s="24"/>
      <c r="AT18" s="24"/>
      <c r="AU18" s="24"/>
      <c r="AV18" s="24"/>
    </row>
    <row r="19" spans="1:48" ht="13.5" customHeight="1">
      <c r="A19" s="110">
        <v>210</v>
      </c>
      <c r="B19" s="110">
        <f t="shared" si="4"/>
        <v>1890</v>
      </c>
      <c r="C19" s="110">
        <f t="shared" si="5"/>
        <v>2205</v>
      </c>
      <c r="D19" s="110">
        <f t="shared" si="6"/>
        <v>255</v>
      </c>
      <c r="E19" s="110">
        <f t="shared" si="7"/>
        <v>45</v>
      </c>
      <c r="F19" s="110">
        <f t="shared" si="8"/>
        <v>9</v>
      </c>
      <c r="G19" s="26"/>
      <c r="H19" s="26"/>
      <c r="I19" s="24"/>
      <c r="J19" s="24"/>
      <c r="K19" s="24"/>
      <c r="L19" s="24"/>
      <c r="M19" s="24"/>
      <c r="N19" s="24"/>
      <c r="O19" s="24"/>
      <c r="P19" s="24"/>
      <c r="Q19" s="24"/>
      <c r="R19" s="24"/>
      <c r="S19" s="24"/>
      <c r="T19" s="24"/>
      <c r="U19" s="24"/>
      <c r="V19" s="24"/>
      <c r="W19" s="24"/>
      <c r="X19" s="24"/>
      <c r="Y19" s="24"/>
      <c r="Z19" s="24"/>
      <c r="AA19" s="24"/>
      <c r="AB19" s="24"/>
      <c r="AC19" s="24"/>
      <c r="AD19" s="40">
        <f t="shared" si="3"/>
        <v>17</v>
      </c>
      <c r="AE19" s="41">
        <f t="shared" si="0"/>
        <v>215</v>
      </c>
      <c r="AF19" s="41" t="e">
        <f>AE19-#REF!</f>
        <v>#REF!</v>
      </c>
      <c r="AG19" s="41">
        <f t="shared" si="1"/>
        <v>85</v>
      </c>
      <c r="AH19" s="41" t="e">
        <f>IF(AD19&lt;=30,#REF!,-10000)</f>
        <v>#REF!</v>
      </c>
      <c r="AI19" s="41" t="e">
        <f>IF($AD19&lt;=#REF!,#REF!,-10000)</f>
        <v>#REF!</v>
      </c>
      <c r="AJ19" s="41" t="e">
        <f>IF($AD19&lt;=#REF!,#REF!,-10000)</f>
        <v>#REF!</v>
      </c>
      <c r="AK19" s="42" t="e">
        <f t="shared" si="2"/>
        <v>#REF!</v>
      </c>
      <c r="AL19" s="24"/>
      <c r="AM19" s="24"/>
      <c r="AN19" s="24"/>
      <c r="AO19" s="24"/>
      <c r="AP19" s="24"/>
      <c r="AQ19" s="24"/>
      <c r="AR19" s="24"/>
      <c r="AS19" s="24"/>
      <c r="AT19" s="24"/>
      <c r="AU19" s="24"/>
      <c r="AV19" s="24"/>
    </row>
    <row r="20" spans="1:48" ht="13.5" customHeight="1">
      <c r="A20" s="110">
        <v>240</v>
      </c>
      <c r="B20" s="110">
        <f t="shared" si="4"/>
        <v>1440</v>
      </c>
      <c r="C20" s="110">
        <f t="shared" si="5"/>
        <v>2880</v>
      </c>
      <c r="D20" s="110">
        <f t="shared" si="6"/>
        <v>270</v>
      </c>
      <c r="E20" s="110">
        <f t="shared" si="7"/>
        <v>30</v>
      </c>
      <c r="F20" s="110">
        <f t="shared" si="8"/>
        <v>6</v>
      </c>
      <c r="G20" s="26"/>
      <c r="H20" s="26"/>
      <c r="I20" s="24"/>
      <c r="J20" s="24"/>
      <c r="K20" s="24"/>
      <c r="L20" s="24"/>
      <c r="M20" s="24"/>
      <c r="N20" s="24"/>
      <c r="O20" s="24"/>
      <c r="P20" s="24"/>
      <c r="Q20" s="24"/>
      <c r="R20" s="24"/>
      <c r="S20" s="24"/>
      <c r="T20" s="24"/>
      <c r="U20" s="24"/>
      <c r="V20" s="24"/>
      <c r="W20" s="24"/>
      <c r="X20" s="24"/>
      <c r="Y20" s="24"/>
      <c r="Z20" s="24"/>
      <c r="AA20" s="24"/>
      <c r="AB20" s="24"/>
      <c r="AC20" s="24"/>
      <c r="AD20" s="40">
        <f t="shared" si="3"/>
        <v>18</v>
      </c>
      <c r="AE20" s="41">
        <f t="shared" si="0"/>
        <v>210</v>
      </c>
      <c r="AF20" s="41" t="e">
        <f>AE20-#REF!</f>
        <v>#REF!</v>
      </c>
      <c r="AG20" s="41">
        <f t="shared" si="1"/>
        <v>90</v>
      </c>
      <c r="AH20" s="41" t="e">
        <f>IF(AD20&lt;=30,#REF!,-10000)</f>
        <v>#REF!</v>
      </c>
      <c r="AI20" s="41" t="e">
        <f>IF($AD20&lt;=#REF!,#REF!,-10000)</f>
        <v>#REF!</v>
      </c>
      <c r="AJ20" s="41" t="e">
        <f>IF($AD20&lt;=#REF!,#REF!,-10000)</f>
        <v>#REF!</v>
      </c>
      <c r="AK20" s="42" t="e">
        <f t="shared" si="2"/>
        <v>#REF!</v>
      </c>
      <c r="AL20" s="24"/>
      <c r="AM20" s="24"/>
      <c r="AN20" s="24"/>
      <c r="AO20" s="24"/>
      <c r="AP20" s="24"/>
      <c r="AQ20" s="24"/>
      <c r="AR20" s="24"/>
      <c r="AS20" s="24"/>
      <c r="AT20" s="24"/>
      <c r="AU20" s="24"/>
      <c r="AV20" s="24"/>
    </row>
    <row r="21" spans="1:48" ht="13.5" customHeight="1">
      <c r="A21" s="110">
        <v>270</v>
      </c>
      <c r="B21" s="110">
        <f t="shared" si="4"/>
        <v>810</v>
      </c>
      <c r="C21" s="110">
        <f t="shared" si="5"/>
        <v>3645</v>
      </c>
      <c r="D21" s="110">
        <f t="shared" si="6"/>
        <v>285</v>
      </c>
      <c r="E21" s="110">
        <f t="shared" si="7"/>
        <v>15</v>
      </c>
      <c r="F21" s="110">
        <f t="shared" si="8"/>
        <v>3</v>
      </c>
      <c r="G21" s="26"/>
      <c r="H21" s="26"/>
      <c r="I21" s="24"/>
      <c r="J21" s="24"/>
      <c r="K21" s="24"/>
      <c r="L21" s="24"/>
      <c r="M21" s="24"/>
      <c r="N21" s="24"/>
      <c r="O21" s="24"/>
      <c r="P21" s="24"/>
      <c r="Q21" s="24"/>
      <c r="R21" s="24"/>
      <c r="S21" s="24"/>
      <c r="T21" s="24"/>
      <c r="U21" s="24"/>
      <c r="V21" s="24"/>
      <c r="W21" s="24"/>
      <c r="X21" s="24"/>
      <c r="Y21" s="24"/>
      <c r="Z21" s="24"/>
      <c r="AA21" s="24"/>
      <c r="AB21" s="24"/>
      <c r="AC21" s="24"/>
      <c r="AD21" s="40">
        <f t="shared" si="3"/>
        <v>19</v>
      </c>
      <c r="AE21" s="41">
        <f t="shared" si="0"/>
        <v>205</v>
      </c>
      <c r="AF21" s="41" t="e">
        <f>AE21-#REF!</f>
        <v>#REF!</v>
      </c>
      <c r="AG21" s="41">
        <f t="shared" si="1"/>
        <v>95</v>
      </c>
      <c r="AH21" s="41" t="e">
        <f>IF(AD21&lt;=30,#REF!,-10000)</f>
        <v>#REF!</v>
      </c>
      <c r="AI21" s="41" t="e">
        <f>IF($AD21&lt;=#REF!,#REF!,-10000)</f>
        <v>#REF!</v>
      </c>
      <c r="AJ21" s="41" t="e">
        <f>IF($AD21&lt;=#REF!,#REF!,-10000)</f>
        <v>#REF!</v>
      </c>
      <c r="AK21" s="42" t="e">
        <f t="shared" si="2"/>
        <v>#REF!</v>
      </c>
      <c r="AL21" s="24"/>
      <c r="AM21" s="24"/>
      <c r="AN21" s="24"/>
      <c r="AO21" s="24"/>
      <c r="AP21" s="24"/>
      <c r="AQ21" s="24"/>
      <c r="AR21" s="24"/>
      <c r="AS21" s="24"/>
      <c r="AT21" s="24"/>
      <c r="AU21" s="24"/>
      <c r="AV21" s="24"/>
    </row>
    <row r="22" spans="1:48" ht="13.5" customHeight="1">
      <c r="A22" s="110">
        <v>300</v>
      </c>
      <c r="B22" s="110">
        <f t="shared" si="4"/>
        <v>-100000</v>
      </c>
      <c r="C22" s="110">
        <f t="shared" si="5"/>
        <v>100000</v>
      </c>
      <c r="D22" s="110">
        <f t="shared" si="6"/>
        <v>300</v>
      </c>
      <c r="E22" s="110">
        <f t="shared" si="7"/>
        <v>0</v>
      </c>
      <c r="F22" s="110">
        <f t="shared" si="8"/>
        <v>-100000</v>
      </c>
      <c r="G22" s="26"/>
      <c r="H22" s="26"/>
      <c r="I22" s="24"/>
      <c r="J22" s="24"/>
      <c r="K22" s="24"/>
      <c r="L22" s="24"/>
      <c r="M22" s="24"/>
      <c r="N22" s="24"/>
      <c r="O22" s="24"/>
      <c r="P22" s="24"/>
      <c r="Q22" s="24"/>
      <c r="R22" s="24"/>
      <c r="S22" s="24"/>
      <c r="T22" s="24"/>
      <c r="U22" s="24"/>
      <c r="V22" s="24"/>
      <c r="W22" s="24"/>
      <c r="X22" s="24"/>
      <c r="Y22" s="24"/>
      <c r="Z22" s="24"/>
      <c r="AA22" s="24"/>
      <c r="AB22" s="24"/>
      <c r="AC22" s="24"/>
      <c r="AD22" s="40">
        <f t="shared" si="3"/>
        <v>20</v>
      </c>
      <c r="AE22" s="41">
        <f t="shared" si="0"/>
        <v>200</v>
      </c>
      <c r="AF22" s="41" t="e">
        <f>AE22-#REF!</f>
        <v>#REF!</v>
      </c>
      <c r="AG22" s="41">
        <f t="shared" si="1"/>
        <v>100</v>
      </c>
      <c r="AH22" s="41" t="e">
        <f>IF(AD22&lt;=30,#REF!,-10000)</f>
        <v>#REF!</v>
      </c>
      <c r="AI22" s="41" t="e">
        <f>IF($AD22&lt;=#REF!,#REF!,-10000)</f>
        <v>#REF!</v>
      </c>
      <c r="AJ22" s="41" t="e">
        <f>IF($AD22&lt;=#REF!,#REF!,-10000)</f>
        <v>#REF!</v>
      </c>
      <c r="AK22" s="42" t="e">
        <f t="shared" si="2"/>
        <v>#REF!</v>
      </c>
      <c r="AL22" s="24"/>
      <c r="AM22" s="24"/>
      <c r="AN22" s="24"/>
      <c r="AO22" s="24"/>
      <c r="AP22" s="24"/>
      <c r="AQ22" s="24"/>
      <c r="AR22" s="24"/>
      <c r="AS22" s="24"/>
      <c r="AT22" s="24"/>
      <c r="AU22" s="24"/>
      <c r="AV22" s="24"/>
    </row>
    <row r="23" spans="1:48" ht="13.5" customHeight="1">
      <c r="A23" s="110">
        <v>330</v>
      </c>
      <c r="B23" s="110">
        <f t="shared" si="4"/>
        <v>-100000</v>
      </c>
      <c r="C23" s="110">
        <f t="shared" si="5"/>
        <v>100000</v>
      </c>
      <c r="D23" s="110">
        <f t="shared" si="6"/>
        <v>315</v>
      </c>
      <c r="E23" s="110">
        <f t="shared" si="7"/>
        <v>0</v>
      </c>
      <c r="F23" s="110">
        <f t="shared" si="8"/>
        <v>-100000</v>
      </c>
      <c r="G23" s="26"/>
      <c r="H23" s="26"/>
      <c r="I23" s="24"/>
      <c r="J23" s="24"/>
      <c r="K23" s="24"/>
      <c r="L23" s="24"/>
      <c r="M23" s="24"/>
      <c r="N23" s="24"/>
      <c r="O23" s="24"/>
      <c r="P23" s="24"/>
      <c r="Q23" s="24"/>
      <c r="R23" s="24"/>
      <c r="S23" s="24"/>
      <c r="T23" s="24"/>
      <c r="U23" s="24"/>
      <c r="V23" s="24"/>
      <c r="W23" s="24"/>
      <c r="X23" s="24"/>
      <c r="Y23" s="24"/>
      <c r="Z23" s="24"/>
      <c r="AA23" s="24"/>
      <c r="AB23" s="24"/>
      <c r="AC23" s="24"/>
      <c r="AD23" s="40">
        <f t="shared" si="3"/>
        <v>21</v>
      </c>
      <c r="AE23" s="41">
        <f t="shared" si="0"/>
        <v>195</v>
      </c>
      <c r="AF23" s="41" t="e">
        <f>AE23-#REF!</f>
        <v>#REF!</v>
      </c>
      <c r="AG23" s="41">
        <f t="shared" si="1"/>
        <v>105</v>
      </c>
      <c r="AH23" s="41" t="e">
        <f>IF(AD23&lt;=30,#REF!,-10000)</f>
        <v>#REF!</v>
      </c>
      <c r="AI23" s="41" t="e">
        <f>IF($AD23&lt;=#REF!,#REF!,-10000)</f>
        <v>#REF!</v>
      </c>
      <c r="AJ23" s="41" t="e">
        <f>IF($AD23&lt;=#REF!,#REF!,-10000)</f>
        <v>#REF!</v>
      </c>
      <c r="AK23" s="42" t="e">
        <f t="shared" si="2"/>
        <v>#REF!</v>
      </c>
      <c r="AL23" s="24"/>
      <c r="AM23" s="24"/>
      <c r="AN23" s="24"/>
      <c r="AO23" s="24"/>
      <c r="AP23" s="24"/>
      <c r="AQ23" s="24"/>
      <c r="AR23" s="24"/>
      <c r="AS23" s="24"/>
      <c r="AT23" s="24"/>
      <c r="AU23" s="24"/>
      <c r="AV23" s="24"/>
    </row>
    <row r="24" spans="1:48" ht="13.5" customHeight="1">
      <c r="A24" s="110">
        <v>360</v>
      </c>
      <c r="B24" s="110">
        <f t="shared" si="4"/>
        <v>-100000</v>
      </c>
      <c r="C24" s="110">
        <f t="shared" si="5"/>
        <v>100000</v>
      </c>
      <c r="D24" s="110">
        <f t="shared" si="6"/>
        <v>330</v>
      </c>
      <c r="E24" s="110">
        <f t="shared" si="7"/>
        <v>0</v>
      </c>
      <c r="F24" s="110">
        <f t="shared" si="8"/>
        <v>-100000</v>
      </c>
      <c r="G24" s="26"/>
      <c r="H24" s="26"/>
      <c r="I24" s="24"/>
      <c r="J24" s="24"/>
      <c r="K24" s="24"/>
      <c r="L24" s="24"/>
      <c r="M24" s="24"/>
      <c r="N24" s="24"/>
      <c r="O24" s="24"/>
      <c r="P24" s="24"/>
      <c r="Q24" s="24"/>
      <c r="R24" s="24"/>
      <c r="S24" s="24"/>
      <c r="T24" s="24"/>
      <c r="U24" s="24"/>
      <c r="V24" s="24"/>
      <c r="W24" s="24"/>
      <c r="X24" s="24"/>
      <c r="Y24" s="24"/>
      <c r="Z24" s="24"/>
      <c r="AA24" s="24"/>
      <c r="AB24" s="24"/>
      <c r="AC24" s="24"/>
      <c r="AD24" s="40">
        <f t="shared" si="3"/>
        <v>22</v>
      </c>
      <c r="AE24" s="41">
        <f t="shared" si="0"/>
        <v>190</v>
      </c>
      <c r="AF24" s="41" t="e">
        <f>AE24-#REF!</f>
        <v>#REF!</v>
      </c>
      <c r="AG24" s="41">
        <f t="shared" si="1"/>
        <v>110</v>
      </c>
      <c r="AH24" s="41" t="e">
        <f>IF(AD24&lt;=30,#REF!,-10000)</f>
        <v>#REF!</v>
      </c>
      <c r="AI24" s="41" t="e">
        <f>IF($AD24&lt;=#REF!,#REF!,-10000)</f>
        <v>#REF!</v>
      </c>
      <c r="AJ24" s="41" t="e">
        <f>IF($AD24&lt;=#REF!,#REF!,-10000)</f>
        <v>#REF!</v>
      </c>
      <c r="AK24" s="42" t="e">
        <f t="shared" si="2"/>
        <v>#REF!</v>
      </c>
      <c r="AL24" s="24"/>
      <c r="AM24" s="24"/>
      <c r="AN24" s="24"/>
      <c r="AO24" s="24"/>
      <c r="AP24" s="24"/>
      <c r="AQ24" s="24"/>
      <c r="AR24" s="24"/>
      <c r="AS24" s="24"/>
      <c r="AT24" s="24"/>
      <c r="AU24" s="24"/>
      <c r="AV24" s="24"/>
    </row>
    <row r="25" spans="1:48" ht="13.5" customHeight="1">
      <c r="A25" s="110">
        <v>390</v>
      </c>
      <c r="B25" s="110">
        <f t="shared" si="4"/>
        <v>-100000</v>
      </c>
      <c r="C25" s="110">
        <f t="shared" si="5"/>
        <v>100000</v>
      </c>
      <c r="D25" s="110">
        <f t="shared" si="6"/>
        <v>345</v>
      </c>
      <c r="E25" s="110">
        <f t="shared" si="7"/>
        <v>0</v>
      </c>
      <c r="F25" s="110">
        <f t="shared" si="8"/>
        <v>-100000</v>
      </c>
      <c r="G25" s="26"/>
      <c r="H25" s="26"/>
      <c r="I25" s="24"/>
      <c r="J25" s="24"/>
      <c r="K25" s="24"/>
      <c r="L25" s="24"/>
      <c r="M25" s="24"/>
      <c r="N25" s="24"/>
      <c r="O25" s="24"/>
      <c r="P25" s="24"/>
      <c r="Q25" s="24"/>
      <c r="R25" s="24"/>
      <c r="S25" s="24"/>
      <c r="T25" s="24"/>
      <c r="U25" s="24"/>
      <c r="V25" s="24"/>
      <c r="W25" s="24"/>
      <c r="X25" s="24"/>
      <c r="Y25" s="24"/>
      <c r="Z25" s="24"/>
      <c r="AA25" s="24"/>
      <c r="AB25" s="24"/>
      <c r="AC25" s="24"/>
      <c r="AD25" s="40">
        <f t="shared" si="3"/>
        <v>23</v>
      </c>
      <c r="AE25" s="41">
        <f t="shared" si="0"/>
        <v>185</v>
      </c>
      <c r="AF25" s="41" t="e">
        <f>AE25-#REF!</f>
        <v>#REF!</v>
      </c>
      <c r="AG25" s="41">
        <f t="shared" si="1"/>
        <v>115</v>
      </c>
      <c r="AH25" s="41" t="e">
        <f>IF(AD25&lt;=30,#REF!,-10000)</f>
        <v>#REF!</v>
      </c>
      <c r="AI25" s="41" t="e">
        <f>IF($AD25&lt;=#REF!,#REF!,-10000)</f>
        <v>#REF!</v>
      </c>
      <c r="AJ25" s="41" t="e">
        <f>IF($AD25&lt;=#REF!,#REF!,-10000)</f>
        <v>#REF!</v>
      </c>
      <c r="AK25" s="42" t="e">
        <f t="shared" si="2"/>
        <v>#REF!</v>
      </c>
      <c r="AL25" s="24"/>
      <c r="AM25" s="24"/>
      <c r="AN25" s="24"/>
      <c r="AO25" s="24"/>
      <c r="AP25" s="24"/>
      <c r="AQ25" s="24"/>
      <c r="AR25" s="24"/>
      <c r="AS25" s="24"/>
      <c r="AT25" s="24"/>
      <c r="AU25" s="24"/>
      <c r="AV25" s="24"/>
    </row>
    <row r="26" spans="1:48" ht="13.5" customHeight="1">
      <c r="A26" s="110">
        <v>420</v>
      </c>
      <c r="B26" s="110">
        <f t="shared" si="4"/>
        <v>-100000</v>
      </c>
      <c r="C26" s="110">
        <f t="shared" si="5"/>
        <v>100000</v>
      </c>
      <c r="D26" s="110">
        <f t="shared" si="6"/>
        <v>360</v>
      </c>
      <c r="E26" s="110">
        <f t="shared" si="7"/>
        <v>0</v>
      </c>
      <c r="F26" s="110">
        <f t="shared" si="8"/>
        <v>-100000</v>
      </c>
      <c r="G26" s="26"/>
      <c r="H26" s="26" t="s">
        <v>62</v>
      </c>
      <c r="I26" s="24"/>
      <c r="J26" s="24"/>
      <c r="K26" s="24"/>
      <c r="L26" s="24"/>
      <c r="M26" s="24"/>
      <c r="N26" s="24"/>
      <c r="O26" s="24"/>
      <c r="P26" s="24"/>
      <c r="Q26" s="24"/>
      <c r="R26" s="24"/>
      <c r="S26" s="24"/>
      <c r="T26" s="24"/>
      <c r="U26" s="24"/>
      <c r="V26" s="24"/>
      <c r="W26" s="24"/>
      <c r="X26" s="24"/>
      <c r="Y26" s="24"/>
      <c r="Z26" s="24"/>
      <c r="AA26" s="24"/>
      <c r="AB26" s="24"/>
      <c r="AC26" s="24"/>
      <c r="AD26" s="40">
        <f t="shared" si="3"/>
        <v>24</v>
      </c>
      <c r="AE26" s="41">
        <f t="shared" si="0"/>
        <v>180</v>
      </c>
      <c r="AF26" s="41" t="e">
        <f>AE26-#REF!</f>
        <v>#REF!</v>
      </c>
      <c r="AG26" s="41">
        <f t="shared" si="1"/>
        <v>120</v>
      </c>
      <c r="AH26" s="41" t="e">
        <f>IF(AD26&lt;=30,#REF!,-10000)</f>
        <v>#REF!</v>
      </c>
      <c r="AI26" s="41" t="e">
        <f>IF($AD26&lt;=#REF!,#REF!,-10000)</f>
        <v>#REF!</v>
      </c>
      <c r="AJ26" s="41" t="e">
        <f>IF($AD26&lt;=#REF!,#REF!,-10000)</f>
        <v>#REF!</v>
      </c>
      <c r="AK26" s="42" t="e">
        <f t="shared" si="2"/>
        <v>#REF!</v>
      </c>
      <c r="AL26" s="24"/>
      <c r="AM26" s="24"/>
      <c r="AN26" s="24"/>
      <c r="AO26" s="24"/>
      <c r="AP26" s="24"/>
      <c r="AQ26" s="24"/>
      <c r="AR26" s="24"/>
      <c r="AS26" s="24"/>
      <c r="AT26" s="24"/>
      <c r="AU26" s="24"/>
      <c r="AV26" s="24"/>
    </row>
    <row r="27" spans="1:48" ht="13.5" customHeight="1">
      <c r="A27" s="110">
        <v>450</v>
      </c>
      <c r="B27" s="110">
        <f t="shared" si="4"/>
        <v>-100000</v>
      </c>
      <c r="C27" s="110">
        <f t="shared" si="5"/>
        <v>100000</v>
      </c>
      <c r="D27" s="110">
        <f t="shared" si="6"/>
        <v>375</v>
      </c>
      <c r="E27" s="110">
        <f t="shared" si="7"/>
        <v>0</v>
      </c>
      <c r="F27" s="110">
        <f t="shared" si="8"/>
        <v>-100000</v>
      </c>
      <c r="G27" s="26"/>
      <c r="H27" s="26" t="s">
        <v>63</v>
      </c>
      <c r="I27" s="24"/>
      <c r="J27" s="24"/>
      <c r="K27" s="24"/>
      <c r="L27" s="24"/>
      <c r="M27" s="24"/>
      <c r="N27" s="24"/>
      <c r="O27" s="24"/>
      <c r="P27" s="24"/>
      <c r="Q27" s="24"/>
      <c r="R27" s="24"/>
      <c r="S27" s="24"/>
      <c r="T27" s="24"/>
      <c r="U27" s="24"/>
      <c r="V27" s="24"/>
      <c r="W27" s="24"/>
      <c r="X27" s="24"/>
      <c r="Y27" s="24"/>
      <c r="Z27" s="24"/>
      <c r="AA27" s="24"/>
      <c r="AB27" s="24"/>
      <c r="AC27" s="24"/>
      <c r="AD27" s="40">
        <f t="shared" si="3"/>
        <v>25</v>
      </c>
      <c r="AE27" s="41">
        <f t="shared" si="0"/>
        <v>175</v>
      </c>
      <c r="AF27" s="41" t="e">
        <f>AE27-#REF!</f>
        <v>#REF!</v>
      </c>
      <c r="AG27" s="41">
        <f t="shared" si="1"/>
        <v>125</v>
      </c>
      <c r="AH27" s="41" t="e">
        <f>IF(AD27&lt;=30,#REF!,-10000)</f>
        <v>#REF!</v>
      </c>
      <c r="AI27" s="41" t="e">
        <f>IF($AD27&lt;=#REF!,#REF!,-10000)</f>
        <v>#REF!</v>
      </c>
      <c r="AJ27" s="41" t="e">
        <f>IF($AD27&lt;=#REF!,#REF!,-10000)</f>
        <v>#REF!</v>
      </c>
      <c r="AK27" s="42" t="e">
        <f t="shared" si="2"/>
        <v>#REF!</v>
      </c>
      <c r="AL27" s="24"/>
      <c r="AM27" s="24"/>
      <c r="AN27" s="24"/>
      <c r="AO27" s="24"/>
      <c r="AP27" s="24"/>
      <c r="AQ27" s="24"/>
      <c r="AR27" s="24"/>
      <c r="AS27" s="24"/>
      <c r="AT27" s="24"/>
      <c r="AU27" s="24"/>
      <c r="AV27" s="24"/>
    </row>
    <row r="28" spans="1:48" ht="13.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40">
        <f t="shared" si="3"/>
        <v>26</v>
      </c>
      <c r="AE28" s="41">
        <f t="shared" si="0"/>
        <v>170</v>
      </c>
      <c r="AF28" s="41" t="e">
        <f>AE28-#REF!</f>
        <v>#REF!</v>
      </c>
      <c r="AG28" s="41">
        <f t="shared" si="1"/>
        <v>130</v>
      </c>
      <c r="AH28" s="41" t="e">
        <f>IF(AD28&lt;=30,#REF!,-10000)</f>
        <v>#REF!</v>
      </c>
      <c r="AI28" s="41" t="e">
        <f>IF($AD28&lt;=#REF!,#REF!,-10000)</f>
        <v>#REF!</v>
      </c>
      <c r="AJ28" s="41" t="e">
        <f>IF($AD28&lt;=#REF!,#REF!,-10000)</f>
        <v>#REF!</v>
      </c>
      <c r="AK28" s="42" t="e">
        <f t="shared" si="2"/>
        <v>#REF!</v>
      </c>
      <c r="AL28" s="24"/>
      <c r="AM28" s="24"/>
      <c r="AN28" s="24"/>
      <c r="AO28" s="24"/>
      <c r="AP28" s="24"/>
      <c r="AQ28" s="24"/>
      <c r="AR28" s="24"/>
      <c r="AS28" s="24"/>
      <c r="AT28" s="24"/>
      <c r="AU28" s="24"/>
      <c r="AV28" s="24"/>
    </row>
    <row r="29" spans="1:48" ht="13.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40">
        <f t="shared" si="3"/>
        <v>27</v>
      </c>
      <c r="AE29" s="41">
        <f t="shared" si="0"/>
        <v>165</v>
      </c>
      <c r="AF29" s="41" t="e">
        <f>AE29-#REF!</f>
        <v>#REF!</v>
      </c>
      <c r="AG29" s="41">
        <f t="shared" si="1"/>
        <v>135</v>
      </c>
      <c r="AH29" s="41" t="e">
        <f>IF(AD29&lt;=30,#REF!,-10000)</f>
        <v>#REF!</v>
      </c>
      <c r="AI29" s="41" t="e">
        <f>IF($AD29&lt;=#REF!,#REF!,-10000)</f>
        <v>#REF!</v>
      </c>
      <c r="AJ29" s="41" t="e">
        <f>IF($AD29&lt;=#REF!,#REF!,-10000)</f>
        <v>#REF!</v>
      </c>
      <c r="AK29" s="42" t="e">
        <f t="shared" si="2"/>
        <v>#REF!</v>
      </c>
      <c r="AL29" s="24"/>
      <c r="AM29" s="24"/>
      <c r="AN29" s="24"/>
      <c r="AO29" s="24"/>
      <c r="AP29" s="24"/>
      <c r="AQ29" s="24"/>
      <c r="AR29" s="24"/>
      <c r="AS29" s="24"/>
      <c r="AT29" s="24"/>
      <c r="AU29" s="24"/>
      <c r="AV29" s="24"/>
    </row>
    <row r="30" spans="1:48" ht="13.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40">
        <f t="shared" si="3"/>
        <v>28</v>
      </c>
      <c r="AE30" s="41">
        <f t="shared" si="0"/>
        <v>160</v>
      </c>
      <c r="AF30" s="41" t="e">
        <f>AE30-#REF!</f>
        <v>#REF!</v>
      </c>
      <c r="AG30" s="41">
        <f t="shared" si="1"/>
        <v>140</v>
      </c>
      <c r="AH30" s="41" t="e">
        <f>IF(AD30&lt;=30,#REF!,-10000)</f>
        <v>#REF!</v>
      </c>
      <c r="AI30" s="41" t="e">
        <f>IF($AD30&lt;=#REF!,#REF!,-10000)</f>
        <v>#REF!</v>
      </c>
      <c r="AJ30" s="41" t="e">
        <f>IF($AD30&lt;=#REF!,#REF!,-10000)</f>
        <v>#REF!</v>
      </c>
      <c r="AK30" s="42" t="e">
        <f t="shared" si="2"/>
        <v>#REF!</v>
      </c>
      <c r="AL30" s="24"/>
      <c r="AM30" s="24"/>
      <c r="AN30" s="24"/>
      <c r="AO30" s="24"/>
      <c r="AP30" s="24"/>
      <c r="AQ30" s="24"/>
      <c r="AR30" s="24"/>
      <c r="AS30" s="24"/>
      <c r="AT30" s="24"/>
      <c r="AU30" s="24"/>
      <c r="AV30" s="24"/>
    </row>
    <row r="31" spans="1:48" ht="13.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40">
        <f t="shared" si="3"/>
        <v>29</v>
      </c>
      <c r="AE31" s="41">
        <f t="shared" si="0"/>
        <v>155</v>
      </c>
      <c r="AF31" s="41" t="e">
        <f>AE31-#REF!</f>
        <v>#REF!</v>
      </c>
      <c r="AG31" s="41">
        <f t="shared" si="1"/>
        <v>145</v>
      </c>
      <c r="AH31" s="41" t="e">
        <f>IF(AD31&lt;=30,#REF!,-10000)</f>
        <v>#REF!</v>
      </c>
      <c r="AI31" s="41" t="e">
        <f>IF($AD31&lt;=#REF!,#REF!,-10000)</f>
        <v>#REF!</v>
      </c>
      <c r="AJ31" s="41" t="e">
        <f>IF($AD31&lt;=#REF!,#REF!,-10000)</f>
        <v>#REF!</v>
      </c>
      <c r="AK31" s="42" t="e">
        <f t="shared" si="2"/>
        <v>#REF!</v>
      </c>
      <c r="AL31" s="24"/>
      <c r="AM31" s="24"/>
      <c r="AN31" s="24"/>
      <c r="AO31" s="24"/>
      <c r="AP31" s="24"/>
      <c r="AQ31" s="24"/>
      <c r="AR31" s="24"/>
      <c r="AS31" s="24"/>
      <c r="AT31" s="24"/>
      <c r="AU31" s="24"/>
      <c r="AV31" s="24"/>
    </row>
    <row r="32" spans="1:48" ht="13.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40">
        <f t="shared" si="3"/>
        <v>30</v>
      </c>
      <c r="AE32" s="41">
        <f t="shared" si="0"/>
        <v>150</v>
      </c>
      <c r="AF32" s="41" t="e">
        <f>AE32-#REF!</f>
        <v>#REF!</v>
      </c>
      <c r="AG32" s="41">
        <f t="shared" si="1"/>
        <v>150</v>
      </c>
      <c r="AH32" s="41" t="e">
        <f>IF(AD32&lt;=30,#REF!,-10000)</f>
        <v>#REF!</v>
      </c>
      <c r="AI32" s="41" t="e">
        <f>IF($AD32&lt;=#REF!,#REF!,-10000)</f>
        <v>#REF!</v>
      </c>
      <c r="AJ32" s="41" t="e">
        <f>IF($AD32&lt;=#REF!,#REF!,-10000)</f>
        <v>#REF!</v>
      </c>
      <c r="AK32" s="42" t="e">
        <f t="shared" si="2"/>
        <v>#REF!</v>
      </c>
      <c r="AL32" s="24"/>
      <c r="AM32" s="24"/>
      <c r="AN32" s="24"/>
      <c r="AO32" s="24"/>
      <c r="AP32" s="24"/>
      <c r="AQ32" s="24"/>
      <c r="AR32" s="24"/>
      <c r="AS32" s="24"/>
      <c r="AT32" s="24"/>
      <c r="AU32" s="24"/>
      <c r="AV32" s="24"/>
    </row>
    <row r="33" spans="1:48" ht="13.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40">
        <f t="shared" si="3"/>
        <v>31</v>
      </c>
      <c r="AE33" s="41">
        <f t="shared" si="0"/>
        <v>145</v>
      </c>
      <c r="AF33" s="41" t="e">
        <f>AE33-#REF!</f>
        <v>#REF!</v>
      </c>
      <c r="AG33" s="41">
        <f t="shared" si="1"/>
        <v>155</v>
      </c>
      <c r="AH33" s="41">
        <f>IF(AD33&lt;=30,#REF!,-10000)</f>
        <v>-10000</v>
      </c>
      <c r="AI33" s="41" t="e">
        <f>IF($AD33&lt;=#REF!,#REF!,-10000)</f>
        <v>#REF!</v>
      </c>
      <c r="AJ33" s="41" t="e">
        <f>IF($AD33&lt;=#REF!,#REF!,-10000)</f>
        <v>#REF!</v>
      </c>
      <c r="AK33" s="42" t="e">
        <f t="shared" si="2"/>
        <v>#REF!</v>
      </c>
      <c r="AL33" s="24"/>
      <c r="AM33" s="24"/>
      <c r="AN33" s="24"/>
      <c r="AO33" s="24"/>
      <c r="AP33" s="24"/>
      <c r="AQ33" s="24"/>
      <c r="AR33" s="24"/>
      <c r="AS33" s="24"/>
      <c r="AT33" s="24"/>
      <c r="AU33" s="24"/>
      <c r="AV33" s="24"/>
    </row>
    <row r="34" spans="1:48" ht="13.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40">
        <f t="shared" si="3"/>
        <v>32</v>
      </c>
      <c r="AE34" s="41">
        <f t="shared" si="0"/>
        <v>140</v>
      </c>
      <c r="AF34" s="41" t="e">
        <f>AE34-#REF!</f>
        <v>#REF!</v>
      </c>
      <c r="AG34" s="41">
        <f t="shared" si="1"/>
        <v>160</v>
      </c>
      <c r="AH34" s="41">
        <f>IF(AD34&lt;=30,#REF!,-10000)</f>
        <v>-10000</v>
      </c>
      <c r="AI34" s="41" t="e">
        <f>IF($AD34&lt;=#REF!,#REF!,-10000)</f>
        <v>#REF!</v>
      </c>
      <c r="AJ34" s="41" t="e">
        <f>IF($AD34&lt;=#REF!,#REF!,-10000)</f>
        <v>#REF!</v>
      </c>
      <c r="AK34" s="42" t="e">
        <f t="shared" si="2"/>
        <v>#REF!</v>
      </c>
      <c r="AL34" s="24"/>
      <c r="AM34" s="24"/>
      <c r="AN34" s="24"/>
      <c r="AO34" s="24"/>
      <c r="AP34" s="24"/>
      <c r="AQ34" s="24"/>
      <c r="AR34" s="24"/>
      <c r="AS34" s="24"/>
      <c r="AT34" s="24"/>
      <c r="AU34" s="24"/>
      <c r="AV34" s="24"/>
    </row>
    <row r="35" spans="1:48" ht="13.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40">
        <f t="shared" si="3"/>
        <v>33</v>
      </c>
      <c r="AE35" s="41">
        <f t="shared" si="0"/>
        <v>135</v>
      </c>
      <c r="AF35" s="41" t="e">
        <f>AE35-#REF!</f>
        <v>#REF!</v>
      </c>
      <c r="AG35" s="41">
        <f t="shared" si="1"/>
        <v>165</v>
      </c>
      <c r="AH35" s="41">
        <f>IF(AD35&lt;=30,#REF!,-10000)</f>
        <v>-10000</v>
      </c>
      <c r="AI35" s="41" t="e">
        <f>IF($AD35&lt;=#REF!,#REF!,-10000)</f>
        <v>#REF!</v>
      </c>
      <c r="AJ35" s="41" t="e">
        <f>IF($AD35&lt;=#REF!,#REF!,-10000)</f>
        <v>#REF!</v>
      </c>
      <c r="AK35" s="42" t="e">
        <f t="shared" si="2"/>
        <v>#REF!</v>
      </c>
      <c r="AL35" s="24"/>
      <c r="AM35" s="24"/>
      <c r="AN35" s="24"/>
      <c r="AO35" s="24"/>
      <c r="AP35" s="24"/>
      <c r="AQ35" s="24"/>
      <c r="AR35" s="24"/>
      <c r="AS35" s="24"/>
      <c r="AT35" s="24"/>
      <c r="AU35" s="24"/>
      <c r="AV35" s="24"/>
    </row>
    <row r="36" spans="1:48" ht="13.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40">
        <f t="shared" si="3"/>
        <v>34</v>
      </c>
      <c r="AE36" s="41">
        <f t="shared" si="0"/>
        <v>130</v>
      </c>
      <c r="AF36" s="41" t="e">
        <f>AE36-#REF!</f>
        <v>#REF!</v>
      </c>
      <c r="AG36" s="41">
        <f t="shared" si="1"/>
        <v>170</v>
      </c>
      <c r="AH36" s="41">
        <f>IF(AD36&lt;=30,#REF!,-10000)</f>
        <v>-10000</v>
      </c>
      <c r="AI36" s="41" t="e">
        <f>IF($AD36&lt;=#REF!,#REF!,-10000)</f>
        <v>#REF!</v>
      </c>
      <c r="AJ36" s="41" t="e">
        <f>IF($AD36&lt;=#REF!,#REF!,-10000)</f>
        <v>#REF!</v>
      </c>
      <c r="AK36" s="42" t="e">
        <f t="shared" si="2"/>
        <v>#REF!</v>
      </c>
      <c r="AL36" s="24"/>
      <c r="AM36" s="24"/>
      <c r="AN36" s="24"/>
      <c r="AO36" s="24"/>
      <c r="AP36" s="24"/>
      <c r="AQ36" s="24"/>
      <c r="AR36" s="24"/>
      <c r="AS36" s="24"/>
      <c r="AT36" s="24"/>
      <c r="AU36" s="24"/>
      <c r="AV36" s="24"/>
    </row>
    <row r="37" spans="1:48" ht="13.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40">
        <f t="shared" si="3"/>
        <v>35</v>
      </c>
      <c r="AE37" s="41">
        <f t="shared" si="0"/>
        <v>125</v>
      </c>
      <c r="AF37" s="41" t="e">
        <f>AE37-#REF!</f>
        <v>#REF!</v>
      </c>
      <c r="AG37" s="41">
        <f t="shared" si="1"/>
        <v>175</v>
      </c>
      <c r="AH37" s="41">
        <f>IF(AD37&lt;=30,#REF!,-10000)</f>
        <v>-10000</v>
      </c>
      <c r="AI37" s="41" t="e">
        <f>IF($AD37&lt;=#REF!,#REF!,-10000)</f>
        <v>#REF!</v>
      </c>
      <c r="AJ37" s="41" t="e">
        <f>IF($AD37&lt;=#REF!,#REF!,-10000)</f>
        <v>#REF!</v>
      </c>
      <c r="AK37" s="42" t="e">
        <f t="shared" si="2"/>
        <v>#REF!</v>
      </c>
      <c r="AL37" s="24"/>
      <c r="AM37" s="24"/>
      <c r="AN37" s="24"/>
      <c r="AO37" s="24"/>
      <c r="AP37" s="24"/>
      <c r="AQ37" s="24"/>
      <c r="AR37" s="24"/>
      <c r="AS37" s="24"/>
      <c r="AT37" s="24"/>
      <c r="AU37" s="24"/>
      <c r="AV37" s="24"/>
    </row>
    <row r="38" spans="1:48" ht="13.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40">
        <f t="shared" si="3"/>
        <v>36</v>
      </c>
      <c r="AE38" s="41">
        <f t="shared" si="0"/>
        <v>120</v>
      </c>
      <c r="AF38" s="41" t="e">
        <f>AE38-#REF!</f>
        <v>#REF!</v>
      </c>
      <c r="AG38" s="41">
        <f t="shared" si="1"/>
        <v>180</v>
      </c>
      <c r="AH38" s="41">
        <f>IF(AD38&lt;=30,#REF!,-10000)</f>
        <v>-10000</v>
      </c>
      <c r="AI38" s="41" t="e">
        <f>IF($AD38&lt;=#REF!,#REF!,-10000)</f>
        <v>#REF!</v>
      </c>
      <c r="AJ38" s="41" t="e">
        <f>IF($AD38&lt;=#REF!,#REF!,-10000)</f>
        <v>#REF!</v>
      </c>
      <c r="AK38" s="42" t="e">
        <f t="shared" si="2"/>
        <v>#REF!</v>
      </c>
      <c r="AL38" s="24"/>
      <c r="AM38" s="24"/>
      <c r="AN38" s="24"/>
      <c r="AO38" s="24"/>
      <c r="AP38" s="24"/>
      <c r="AQ38" s="24"/>
      <c r="AR38" s="24"/>
      <c r="AS38" s="24"/>
      <c r="AT38" s="24"/>
      <c r="AU38" s="24"/>
      <c r="AV38" s="24"/>
    </row>
    <row r="39" spans="1:48" ht="13.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40">
        <f t="shared" si="3"/>
        <v>37</v>
      </c>
      <c r="AE39" s="41">
        <f t="shared" si="0"/>
        <v>115</v>
      </c>
      <c r="AF39" s="41" t="e">
        <f>AE39-#REF!</f>
        <v>#REF!</v>
      </c>
      <c r="AG39" s="41">
        <f t="shared" si="1"/>
        <v>185</v>
      </c>
      <c r="AH39" s="41">
        <f>IF(AD39&lt;=30,#REF!,-10000)</f>
        <v>-10000</v>
      </c>
      <c r="AI39" s="41" t="e">
        <f>IF($AD39&lt;=#REF!,#REF!,-10000)</f>
        <v>#REF!</v>
      </c>
      <c r="AJ39" s="41" t="e">
        <f>IF($AD39&lt;=#REF!,#REF!,-10000)</f>
        <v>#REF!</v>
      </c>
      <c r="AK39" s="42" t="e">
        <f t="shared" si="2"/>
        <v>#REF!</v>
      </c>
      <c r="AL39" s="24"/>
      <c r="AM39" s="24"/>
      <c r="AN39" s="24"/>
      <c r="AO39" s="24"/>
      <c r="AP39" s="24"/>
      <c r="AQ39" s="24"/>
      <c r="AR39" s="24"/>
      <c r="AS39" s="24"/>
      <c r="AT39" s="24"/>
      <c r="AU39" s="24"/>
      <c r="AV39" s="24"/>
    </row>
    <row r="40" spans="1:48" ht="13.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40">
        <f t="shared" si="3"/>
        <v>38</v>
      </c>
      <c r="AE40" s="41">
        <f t="shared" si="0"/>
        <v>110</v>
      </c>
      <c r="AF40" s="41" t="e">
        <f>AE40-#REF!</f>
        <v>#REF!</v>
      </c>
      <c r="AG40" s="41">
        <f t="shared" si="1"/>
        <v>190</v>
      </c>
      <c r="AH40" s="41">
        <f>IF(AD40&lt;=30,#REF!,-10000)</f>
        <v>-10000</v>
      </c>
      <c r="AI40" s="41" t="e">
        <f>IF($AD40&lt;=#REF!,#REF!,-10000)</f>
        <v>#REF!</v>
      </c>
      <c r="AJ40" s="41" t="e">
        <f>IF($AD40&lt;=#REF!,#REF!,-10000)</f>
        <v>#REF!</v>
      </c>
      <c r="AK40" s="42" t="e">
        <f t="shared" si="2"/>
        <v>#REF!</v>
      </c>
      <c r="AL40" s="24"/>
      <c r="AM40" s="24"/>
      <c r="AN40" s="24"/>
      <c r="AO40" s="24"/>
      <c r="AP40" s="24"/>
      <c r="AQ40" s="24"/>
      <c r="AR40" s="24"/>
      <c r="AS40" s="24"/>
      <c r="AT40" s="24"/>
      <c r="AU40" s="24"/>
      <c r="AV40" s="24"/>
    </row>
    <row r="41" spans="1:48" ht="13.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40">
        <f t="shared" si="3"/>
        <v>39</v>
      </c>
      <c r="AE41" s="41">
        <f t="shared" si="0"/>
        <v>105</v>
      </c>
      <c r="AF41" s="41" t="e">
        <f>AE41-#REF!</f>
        <v>#REF!</v>
      </c>
      <c r="AG41" s="41">
        <f t="shared" si="1"/>
        <v>195</v>
      </c>
      <c r="AH41" s="41">
        <f>IF(AD41&lt;=30,#REF!,-10000)</f>
        <v>-10000</v>
      </c>
      <c r="AI41" s="41" t="e">
        <f>IF($AD41&lt;=#REF!,#REF!,-10000)</f>
        <v>#REF!</v>
      </c>
      <c r="AJ41" s="41" t="e">
        <f>IF($AD41&lt;=#REF!,#REF!,-10000)</f>
        <v>#REF!</v>
      </c>
      <c r="AK41" s="42" t="e">
        <f t="shared" si="2"/>
        <v>#REF!</v>
      </c>
      <c r="AL41" s="24"/>
      <c r="AM41" s="24"/>
      <c r="AN41" s="24"/>
      <c r="AO41" s="24"/>
      <c r="AP41" s="24"/>
      <c r="AQ41" s="24"/>
      <c r="AR41" s="24"/>
      <c r="AS41" s="24"/>
      <c r="AT41" s="24"/>
      <c r="AU41" s="24"/>
      <c r="AV41" s="24"/>
    </row>
    <row r="42" spans="1:48" ht="13.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40">
        <f t="shared" si="3"/>
        <v>40</v>
      </c>
      <c r="AE42" s="41">
        <f t="shared" si="0"/>
        <v>100</v>
      </c>
      <c r="AF42" s="41" t="e">
        <f>AE42-#REF!</f>
        <v>#REF!</v>
      </c>
      <c r="AG42" s="41">
        <f t="shared" si="1"/>
        <v>200</v>
      </c>
      <c r="AH42" s="41">
        <f>IF(AD42&lt;=30,#REF!,-10000)</f>
        <v>-10000</v>
      </c>
      <c r="AI42" s="41" t="e">
        <f>IF($AD42&lt;=#REF!,#REF!,-10000)</f>
        <v>#REF!</v>
      </c>
      <c r="AJ42" s="41" t="e">
        <f>IF($AD42&lt;=#REF!,#REF!,-10000)</f>
        <v>#REF!</v>
      </c>
      <c r="AK42" s="42" t="e">
        <f t="shared" si="2"/>
        <v>#REF!</v>
      </c>
      <c r="AL42" s="24"/>
      <c r="AM42" s="24"/>
      <c r="AN42" s="24"/>
      <c r="AO42" s="24"/>
      <c r="AP42" s="24"/>
      <c r="AQ42" s="24"/>
      <c r="AR42" s="24"/>
      <c r="AS42" s="24"/>
      <c r="AT42" s="24"/>
      <c r="AU42" s="24"/>
      <c r="AV42" s="24"/>
    </row>
    <row r="43" spans="1:48" ht="13.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row>
    <row r="44" spans="1:48" ht="13.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row>
    <row r="45" spans="1:48" ht="13.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row>
    <row r="46" spans="1:48" ht="13.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row>
    <row r="47" spans="1:48" ht="13.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row>
    <row r="48" spans="1:48" ht="13.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row>
    <row r="49" spans="1:48" ht="13.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row>
    <row r="50" spans="1:48" ht="13.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row>
    <row r="51" spans="1:48" ht="13.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row>
    <row r="52" spans="1:48" ht="13.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row>
    <row r="53" spans="1:48" ht="13.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row>
    <row r="54" spans="1:48" ht="13.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row>
    <row r="55" spans="1:48" ht="13.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row>
    <row r="56" spans="1:48" ht="13.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row>
    <row r="57" spans="1:48" ht="13.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row>
    <row r="58" spans="1:48" ht="13.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row>
    <row r="59" spans="1:48" ht="13.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row>
    <row r="60" spans="1:48" ht="13.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row>
    <row r="61" spans="1:48" ht="13.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row>
    <row r="62" spans="1:48" ht="13.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row>
    <row r="63" spans="1:48" ht="13.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row>
    <row r="64" spans="1:48" ht="13.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row>
    <row r="65" spans="1:48" ht="13.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row>
    <row r="66" spans="1:48" ht="13.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row>
    <row r="67" spans="1:48" ht="13.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row>
    <row r="68" spans="1:48" ht="13.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row>
    <row r="69" spans="1:48" ht="13.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row>
    <row r="70" spans="1:48" ht="13.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row>
    <row r="71" spans="1:48" ht="13.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row>
    <row r="72" spans="1:48" ht="13.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row>
    <row r="73" spans="1:48" ht="13.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row>
    <row r="74" spans="1:48" ht="13.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row>
    <row r="75" spans="1:48" ht="13.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row>
    <row r="76" spans="1:48" ht="13.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row>
    <row r="77" spans="1:48" ht="13.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row>
    <row r="78" spans="1:48" ht="13.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row>
    <row r="79" spans="1:48" ht="13.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row>
    <row r="80" spans="1:48" ht="13.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row>
    <row r="81" spans="1:48" ht="13.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row>
    <row r="82" spans="1:48" ht="13.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row>
    <row r="83" spans="1:48" ht="13.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row>
    <row r="84" spans="1:48" ht="13.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row>
    <row r="85" spans="1:48" ht="13.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row>
    <row r="86" spans="1:48" ht="13.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row>
    <row r="87" spans="1:48" ht="13.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row>
    <row r="88" spans="1:48" ht="13.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row>
    <row r="89" spans="1:48" ht="13.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row>
    <row r="90" spans="1:48" ht="13.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row>
    <row r="91" spans="1:48" ht="13.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row>
    <row r="92" spans="1:48" ht="13.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row>
    <row r="93" spans="1:48" ht="13.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row>
    <row r="94" spans="1:48" ht="13.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row>
    <row r="95" spans="1:48" ht="13.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row>
    <row r="96" spans="1:48" ht="13.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row>
    <row r="97" spans="1:48" ht="13.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row>
    <row r="98" spans="1:48" ht="13.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row>
    <row r="99" spans="1:48" ht="13.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row>
    <row r="100" spans="1:48" ht="13.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row>
    <row r="101" spans="1:48" ht="13.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row>
    <row r="102" spans="1:48" ht="13.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row>
    <row r="103" spans="1:48" ht="13.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row>
    <row r="104" spans="1:48" ht="13.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row>
    <row r="105" spans="1:48" ht="13.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row>
    <row r="106" spans="1:48" ht="13.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row>
    <row r="107" spans="1:48" ht="13.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row>
    <row r="108" spans="1:48" ht="13.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row>
    <row r="109" spans="1:48" ht="13.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row>
    <row r="110" spans="1:48" ht="13.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row>
    <row r="111" spans="1:48" ht="13.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row>
    <row r="112" spans="1:48" ht="13.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row>
    <row r="113" spans="1:48" ht="13.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row>
    <row r="114" spans="1:48" ht="13.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row>
    <row r="115" spans="1:48" ht="13.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row>
    <row r="116" spans="1:48" ht="13.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row>
    <row r="117" spans="1:48" ht="13.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row>
    <row r="118" spans="1:48" ht="13.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row>
    <row r="119" spans="1:48" ht="13.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row>
    <row r="120" spans="1:48" ht="13.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row>
    <row r="121" spans="1:48" ht="13.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row>
    <row r="122" spans="1:48" ht="13.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row>
    <row r="123" spans="1:48" ht="13.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row>
    <row r="124" spans="1:48" ht="13.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row>
    <row r="125" spans="1:48" ht="13.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row>
    <row r="126" spans="1:48" ht="13.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row>
    <row r="127" spans="1:48" ht="13.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row>
    <row r="128" spans="1:48" ht="13.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row>
    <row r="129" spans="1:48" ht="13.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row>
    <row r="130" spans="1:48" ht="13.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row>
    <row r="131" spans="1:48" ht="13.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row>
    <row r="132" spans="1:48" ht="13.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row>
    <row r="133" spans="1:48" ht="13.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row>
    <row r="134" spans="1:48" ht="13.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row>
    <row r="135" spans="1:48" ht="13.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row>
    <row r="136" spans="1:48" ht="13.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row>
    <row r="137" spans="1:48" ht="13.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row>
    <row r="138" spans="1:48" ht="13.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row>
    <row r="139" spans="1:48" ht="13.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row>
    <row r="140" spans="1:48" ht="13.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row>
    <row r="141" spans="1:48" ht="13.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row>
    <row r="142" spans="1:48" ht="13.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row>
    <row r="143" spans="1:48" ht="13.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row>
    <row r="144" spans="1:48" ht="13.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row>
    <row r="145" spans="1:48" ht="13.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row>
    <row r="146" spans="1:48" ht="13.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row>
    <row r="147" spans="1:48" ht="13.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row>
    <row r="148" spans="1:48" ht="13.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row>
    <row r="149" spans="1:48" ht="13.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row>
    <row r="150" spans="1:48" ht="13.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row>
  </sheetData>
  <mergeCells count="1">
    <mergeCell ref="A7:D7"/>
  </mergeCells>
  <printOptions/>
  <pageMargins left="0.75" right="0.75" top="1" bottom="1"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Campbell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Mixon</dc:creator>
  <cp:keywords/>
  <dc:description/>
  <cp:lastModifiedBy>Wilson Mixon</cp:lastModifiedBy>
  <dcterms:created xsi:type="dcterms:W3CDTF">1999-05-14T19:11:14Z</dcterms:created>
  <dcterms:modified xsi:type="dcterms:W3CDTF">2002-01-07T00:45:55Z</dcterms:modified>
  <cp:category/>
  <cp:version/>
  <cp:contentType/>
  <cp:contentStatus/>
</cp:coreProperties>
</file>